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8010" tabRatio="894"/>
  </bookViews>
  <sheets>
    <sheet name="INDEX" sheetId="1" r:id="rId1"/>
    <sheet name="一覧" sheetId="24" r:id="rId2"/>
    <sheet name="1" sheetId="2" r:id="rId3"/>
    <sheet name="2" sheetId="7" r:id="rId4"/>
    <sheet name="3" sheetId="3" r:id="rId5"/>
    <sheet name="4" sheetId="4" r:id="rId6"/>
    <sheet name="5" sheetId="23" r:id="rId7"/>
    <sheet name="6" sheetId="21" r:id="rId8"/>
    <sheet name="7" sheetId="9" r:id="rId9"/>
    <sheet name="8" sheetId="22" r:id="rId10"/>
    <sheet name="9" sheetId="16" r:id="rId11"/>
    <sheet name="10" sheetId="17" r:id="rId12"/>
    <sheet name="11" sheetId="18" r:id="rId13"/>
    <sheet name="12" sheetId="11" r:id="rId14"/>
    <sheet name="13" sheetId="13" r:id="rId15"/>
    <sheet name="14" sheetId="12" r:id="rId16"/>
    <sheet name="15" sheetId="14" r:id="rId17"/>
    <sheet name="16" sheetId="15" r:id="rId18"/>
  </sheets>
  <definedNames>
    <definedName name="_xlnm.Print_Area" localSheetId="12">'11'!$A$1:$O$29</definedName>
    <definedName name="_xlnm.Print_Area" localSheetId="5">'4'!$A$1:$Q$75</definedName>
    <definedName name="_xlnm.Print_Area" localSheetId="1">一覧!$B$1:$E$94</definedName>
  </definedNames>
  <calcPr calcId="152511"/>
</workbook>
</file>

<file path=xl/calcChain.xml><?xml version="1.0" encoding="utf-8"?>
<calcChain xmlns="http://schemas.openxmlformats.org/spreadsheetml/2006/main">
  <c r="F10" i="1" l="1"/>
  <c r="F11" i="1" l="1"/>
  <c r="F12" i="1" s="1"/>
  <c r="F13" i="1" s="1"/>
  <c r="F14" i="1" s="1"/>
  <c r="F15" i="1" s="1"/>
  <c r="F16" i="1" l="1"/>
  <c r="F17" i="1" s="1"/>
  <c r="F18" i="1" s="1"/>
  <c r="F19" i="1" s="1"/>
  <c r="F20" i="1" s="1"/>
  <c r="F21" i="1" s="1"/>
  <c r="F22" i="1" s="1"/>
  <c r="F23" i="1" s="1"/>
  <c r="F24" i="1" s="1"/>
  <c r="F25" i="1" s="1"/>
  <c r="M15" i="2"/>
  <c r="D13" i="16"/>
  <c r="L12" i="16"/>
  <c r="D12" i="16"/>
  <c r="L11" i="16"/>
  <c r="D11" i="16"/>
  <c r="L10" i="16"/>
  <c r="D10" i="16"/>
  <c r="L9" i="16"/>
  <c r="D9" i="16"/>
  <c r="L8" i="16"/>
  <c r="D8" i="16"/>
  <c r="L7" i="16"/>
  <c r="D7" i="16"/>
  <c r="L6" i="16"/>
  <c r="D6" i="16"/>
  <c r="H17" i="15"/>
  <c r="H16" i="15"/>
  <c r="H15" i="15"/>
  <c r="H14" i="15"/>
  <c r="H13" i="15"/>
  <c r="H12" i="15"/>
  <c r="H11" i="15"/>
  <c r="H10" i="15"/>
  <c r="H17" i="14"/>
  <c r="H16" i="14"/>
  <c r="H15" i="14"/>
  <c r="H14" i="14"/>
  <c r="H13" i="14"/>
  <c r="H12" i="14"/>
  <c r="H11" i="14"/>
  <c r="H10" i="14"/>
  <c r="K29" i="13"/>
  <c r="H29" i="13"/>
  <c r="K28" i="13"/>
  <c r="H28" i="13"/>
  <c r="J27" i="13"/>
  <c r="I27" i="13"/>
  <c r="G27" i="13"/>
  <c r="F27" i="13"/>
  <c r="E27" i="13"/>
  <c r="K26" i="13"/>
  <c r="H26" i="13"/>
  <c r="K25" i="13"/>
  <c r="H25" i="13"/>
  <c r="J24" i="13"/>
  <c r="I24" i="13"/>
  <c r="G24" i="13"/>
  <c r="F24" i="13"/>
  <c r="E24" i="13"/>
  <c r="K23" i="13"/>
  <c r="H23" i="13"/>
  <c r="K22" i="13"/>
  <c r="H22" i="13"/>
  <c r="J21" i="13"/>
  <c r="I21" i="13"/>
  <c r="G21" i="13"/>
  <c r="F21" i="13"/>
  <c r="E21" i="13"/>
  <c r="K20" i="13"/>
  <c r="H20" i="13"/>
  <c r="K19" i="13"/>
  <c r="H19" i="13"/>
  <c r="J18" i="13"/>
  <c r="I18" i="13"/>
  <c r="G18" i="13"/>
  <c r="F18" i="13"/>
  <c r="E18" i="13"/>
  <c r="K17" i="13"/>
  <c r="H17" i="13"/>
  <c r="K16" i="13"/>
  <c r="H16" i="13"/>
  <c r="J15" i="13"/>
  <c r="I15" i="13"/>
  <c r="G15" i="13"/>
  <c r="F15" i="13"/>
  <c r="E15" i="13"/>
  <c r="K14" i="13"/>
  <c r="H14" i="13"/>
  <c r="K13" i="13"/>
  <c r="H13" i="13"/>
  <c r="J12" i="13"/>
  <c r="I12" i="13"/>
  <c r="G12" i="13"/>
  <c r="F12" i="13"/>
  <c r="E12" i="13"/>
  <c r="K11" i="13"/>
  <c r="H11" i="13"/>
  <c r="K10" i="13"/>
  <c r="H10" i="13"/>
  <c r="J9" i="13"/>
  <c r="I9" i="13"/>
  <c r="G9" i="13"/>
  <c r="F9" i="13"/>
  <c r="E9" i="13"/>
  <c r="K8" i="13"/>
  <c r="H8" i="13"/>
  <c r="K7" i="13"/>
  <c r="H7" i="13"/>
  <c r="J6" i="13"/>
  <c r="I6" i="13"/>
  <c r="G6" i="13"/>
  <c r="F6" i="13"/>
  <c r="E6" i="13"/>
  <c r="N30" i="12"/>
  <c r="K30" i="12"/>
  <c r="H30" i="12"/>
  <c r="N29" i="12"/>
  <c r="K29" i="12"/>
  <c r="H29" i="12"/>
  <c r="M28" i="12"/>
  <c r="L28" i="12"/>
  <c r="J28" i="12"/>
  <c r="I28" i="12"/>
  <c r="K28" i="12" s="1"/>
  <c r="G28" i="12"/>
  <c r="F28" i="12"/>
  <c r="E28" i="12"/>
  <c r="N27" i="12"/>
  <c r="K27" i="12"/>
  <c r="H27" i="12"/>
  <c r="N26" i="12"/>
  <c r="K26" i="12"/>
  <c r="H26" i="12"/>
  <c r="M25" i="12"/>
  <c r="L25" i="12"/>
  <c r="J25" i="12"/>
  <c r="I25" i="12"/>
  <c r="G25" i="12"/>
  <c r="F25" i="12"/>
  <c r="E25" i="12"/>
  <c r="N24" i="12"/>
  <c r="K24" i="12"/>
  <c r="H24" i="12"/>
  <c r="N23" i="12"/>
  <c r="K23" i="12"/>
  <c r="H23" i="12"/>
  <c r="M22" i="12"/>
  <c r="L22" i="12"/>
  <c r="J22" i="12"/>
  <c r="I22" i="12"/>
  <c r="G22" i="12"/>
  <c r="F22" i="12"/>
  <c r="E22" i="12"/>
  <c r="N21" i="12"/>
  <c r="K21" i="12"/>
  <c r="H21" i="12"/>
  <c r="N20" i="12"/>
  <c r="K20" i="12"/>
  <c r="H20" i="12"/>
  <c r="M19" i="12"/>
  <c r="L19" i="12"/>
  <c r="J19" i="12"/>
  <c r="I19" i="12"/>
  <c r="G19" i="12"/>
  <c r="F19" i="12"/>
  <c r="E19" i="12"/>
  <c r="N18" i="12"/>
  <c r="K18" i="12"/>
  <c r="H18" i="12"/>
  <c r="N17" i="12"/>
  <c r="K17" i="12"/>
  <c r="H17" i="12"/>
  <c r="M16" i="12"/>
  <c r="L16" i="12"/>
  <c r="J16" i="12"/>
  <c r="I16" i="12"/>
  <c r="G16" i="12"/>
  <c r="F16" i="12"/>
  <c r="E16" i="12"/>
  <c r="N15" i="12"/>
  <c r="K15" i="12"/>
  <c r="H15" i="12"/>
  <c r="N14" i="12"/>
  <c r="K14" i="12"/>
  <c r="H14" i="12"/>
  <c r="M13" i="12"/>
  <c r="L13" i="12"/>
  <c r="J13" i="12"/>
  <c r="I13" i="12"/>
  <c r="G13" i="12"/>
  <c r="F13" i="12"/>
  <c r="E13" i="12"/>
  <c r="N12" i="12"/>
  <c r="K12" i="12"/>
  <c r="H12" i="12"/>
  <c r="N11" i="12"/>
  <c r="K11" i="12"/>
  <c r="H11" i="12"/>
  <c r="M10" i="12"/>
  <c r="L10" i="12"/>
  <c r="J10" i="12"/>
  <c r="I10" i="12"/>
  <c r="G10" i="12"/>
  <c r="F10" i="12"/>
  <c r="E10" i="12"/>
  <c r="N9" i="12"/>
  <c r="K9" i="12"/>
  <c r="H9" i="12"/>
  <c r="N8" i="12"/>
  <c r="K8" i="12"/>
  <c r="H8" i="12"/>
  <c r="M7" i="12"/>
  <c r="L7" i="12"/>
  <c r="J7" i="12"/>
  <c r="I7" i="12"/>
  <c r="G7" i="12"/>
  <c r="F7" i="12"/>
  <c r="E7" i="12"/>
  <c r="K29" i="11"/>
  <c r="H29" i="11"/>
  <c r="K28" i="11"/>
  <c r="H28" i="11"/>
  <c r="J27" i="11"/>
  <c r="I27" i="11"/>
  <c r="G27" i="11"/>
  <c r="F27" i="11"/>
  <c r="E27" i="11"/>
  <c r="K26" i="11"/>
  <c r="H26" i="11"/>
  <c r="K25" i="11"/>
  <c r="H25" i="11"/>
  <c r="J24" i="11"/>
  <c r="I24" i="11"/>
  <c r="G24" i="11"/>
  <c r="F24" i="11"/>
  <c r="E24" i="11"/>
  <c r="K23" i="11"/>
  <c r="H23" i="11"/>
  <c r="K22" i="11"/>
  <c r="H22" i="11"/>
  <c r="J21" i="11"/>
  <c r="I21" i="11"/>
  <c r="G21" i="11"/>
  <c r="F21" i="11"/>
  <c r="H21" i="11" s="1"/>
  <c r="E21" i="11"/>
  <c r="K20" i="11"/>
  <c r="H20" i="11"/>
  <c r="K19" i="11"/>
  <c r="H19" i="11"/>
  <c r="J18" i="11"/>
  <c r="I18" i="11"/>
  <c r="G18" i="11"/>
  <c r="F18" i="11"/>
  <c r="E18" i="11"/>
  <c r="K17" i="11"/>
  <c r="H17" i="11"/>
  <c r="K16" i="11"/>
  <c r="H16" i="11"/>
  <c r="J15" i="11"/>
  <c r="I15" i="11"/>
  <c r="G15" i="11"/>
  <c r="F15" i="11"/>
  <c r="E15" i="11"/>
  <c r="K14" i="11"/>
  <c r="H14" i="11"/>
  <c r="K13" i="11"/>
  <c r="H13" i="11"/>
  <c r="J12" i="11"/>
  <c r="I12" i="11"/>
  <c r="G12" i="11"/>
  <c r="F12" i="11"/>
  <c r="E12" i="11"/>
  <c r="K11" i="11"/>
  <c r="H11" i="11"/>
  <c r="K10" i="11"/>
  <c r="H10" i="11"/>
  <c r="J9" i="11"/>
  <c r="I9" i="11"/>
  <c r="G9" i="11"/>
  <c r="F9" i="11"/>
  <c r="E9" i="11"/>
  <c r="K8" i="11"/>
  <c r="H8" i="11"/>
  <c r="K7" i="11"/>
  <c r="H7" i="11"/>
  <c r="J6" i="11"/>
  <c r="I6" i="11"/>
  <c r="G6" i="11"/>
  <c r="F6" i="11"/>
  <c r="E6" i="11"/>
  <c r="H12" i="11" l="1"/>
  <c r="H24" i="11"/>
  <c r="H15" i="11"/>
  <c r="K13" i="12"/>
  <c r="H24" i="13"/>
  <c r="K6" i="13"/>
  <c r="H9" i="13"/>
  <c r="K18" i="13"/>
  <c r="H12" i="13"/>
  <c r="K15" i="13"/>
  <c r="H15" i="13"/>
  <c r="H21" i="13"/>
  <c r="K27" i="13"/>
  <c r="H10" i="12"/>
  <c r="K10" i="12"/>
  <c r="K22" i="12"/>
  <c r="H28" i="12"/>
  <c r="H7" i="12"/>
  <c r="N19" i="12"/>
  <c r="H22" i="12"/>
  <c r="K25" i="12"/>
  <c r="H13" i="12"/>
  <c r="H25" i="12"/>
  <c r="N13" i="12"/>
  <c r="N25" i="12"/>
  <c r="H16" i="12"/>
  <c r="N22" i="12"/>
  <c r="K7" i="12"/>
  <c r="K19" i="12"/>
  <c r="H19" i="12"/>
  <c r="K18" i="11"/>
  <c r="K27" i="11"/>
  <c r="H9" i="11"/>
  <c r="H18" i="11"/>
  <c r="H27" i="11"/>
  <c r="K9" i="11"/>
  <c r="K15" i="11"/>
  <c r="K24" i="13"/>
  <c r="K9" i="13"/>
  <c r="K21" i="13"/>
  <c r="H6" i="13"/>
  <c r="K12" i="13"/>
  <c r="H18" i="13"/>
  <c r="H27" i="13"/>
  <c r="N10" i="12"/>
  <c r="N16" i="12"/>
  <c r="N28" i="12"/>
  <c r="N7" i="12"/>
  <c r="K16" i="12"/>
  <c r="K21" i="11"/>
  <c r="H6" i="11"/>
  <c r="K24" i="11"/>
  <c r="K6" i="11"/>
  <c r="K12" i="11"/>
  <c r="L15" i="2"/>
  <c r="K15" i="2"/>
  <c r="I15" i="2"/>
  <c r="H15" i="2"/>
  <c r="G15" i="2"/>
  <c r="F15" i="2"/>
  <c r="E15" i="2"/>
  <c r="D15" i="2"/>
  <c r="J15" i="2" l="1"/>
  <c r="O64" i="4"/>
  <c r="O65" i="4" s="1"/>
  <c r="N64" i="4"/>
  <c r="N65" i="4" s="1"/>
  <c r="M64" i="4"/>
  <c r="M65" i="4" s="1"/>
  <c r="L64" i="4"/>
  <c r="L65" i="4" s="1"/>
  <c r="K64" i="4"/>
  <c r="K65" i="4" s="1"/>
  <c r="J64" i="4"/>
  <c r="J65" i="4" s="1"/>
  <c r="I64" i="4"/>
  <c r="I65" i="4" s="1"/>
  <c r="H64" i="4"/>
  <c r="H65" i="4" s="1"/>
  <c r="G64" i="4"/>
  <c r="G65" i="4" s="1"/>
  <c r="F64" i="4"/>
  <c r="F65" i="4" s="1"/>
  <c r="E64" i="4"/>
  <c r="E65" i="4" s="1"/>
  <c r="D64" i="4"/>
  <c r="D65" i="4" s="1"/>
  <c r="O56" i="4"/>
  <c r="O57" i="4" s="1"/>
  <c r="N56" i="4"/>
  <c r="N57" i="4" s="1"/>
  <c r="M56" i="4"/>
  <c r="M57" i="4" s="1"/>
  <c r="L56" i="4"/>
  <c r="L57" i="4" s="1"/>
  <c r="K56" i="4"/>
  <c r="K57" i="4" s="1"/>
  <c r="J56" i="4"/>
  <c r="J57" i="4" s="1"/>
  <c r="I56" i="4"/>
  <c r="I57" i="4" s="1"/>
  <c r="H56" i="4"/>
  <c r="H57" i="4" s="1"/>
  <c r="G56" i="4"/>
  <c r="G57" i="4" s="1"/>
  <c r="F56" i="4"/>
  <c r="F57" i="4" s="1"/>
  <c r="E56" i="4"/>
  <c r="E57" i="4" s="1"/>
  <c r="D56" i="4"/>
  <c r="D57" i="4" s="1"/>
  <c r="O48" i="4"/>
  <c r="O49" i="4" s="1"/>
  <c r="N48" i="4"/>
  <c r="N49" i="4" s="1"/>
  <c r="M48" i="4"/>
  <c r="M49" i="4" s="1"/>
  <c r="L48" i="4"/>
  <c r="L49" i="4" s="1"/>
  <c r="K48" i="4"/>
  <c r="K49" i="4" s="1"/>
  <c r="J48" i="4"/>
  <c r="J49" i="4" s="1"/>
  <c r="I48" i="4"/>
  <c r="I49" i="4" s="1"/>
  <c r="H48" i="4"/>
  <c r="H49" i="4" s="1"/>
  <c r="G48" i="4"/>
  <c r="G49" i="4" s="1"/>
  <c r="F48" i="4"/>
  <c r="F49" i="4" s="1"/>
  <c r="E48" i="4"/>
  <c r="E49" i="4" s="1"/>
  <c r="D48" i="4"/>
  <c r="D49" i="4" s="1"/>
  <c r="O40" i="4"/>
  <c r="O41" i="4" s="1"/>
  <c r="N40" i="4"/>
  <c r="N41" i="4" s="1"/>
  <c r="M40" i="4"/>
  <c r="M41" i="4" s="1"/>
  <c r="L40" i="4"/>
  <c r="L41" i="4" s="1"/>
  <c r="K40" i="4"/>
  <c r="K41" i="4" s="1"/>
  <c r="J40" i="4"/>
  <c r="J41" i="4" s="1"/>
  <c r="I40" i="4"/>
  <c r="I41" i="4" s="1"/>
  <c r="H40" i="4"/>
  <c r="H41" i="4" s="1"/>
  <c r="G40" i="4"/>
  <c r="G41" i="4" s="1"/>
  <c r="F40" i="4"/>
  <c r="F41" i="4" s="1"/>
  <c r="E40" i="4"/>
  <c r="E41" i="4" s="1"/>
  <c r="D40" i="4"/>
  <c r="D41" i="4" s="1"/>
  <c r="O32" i="4"/>
  <c r="O33" i="4" s="1"/>
  <c r="N32" i="4"/>
  <c r="N33" i="4" s="1"/>
  <c r="M32" i="4"/>
  <c r="M33" i="4" s="1"/>
  <c r="L32" i="4"/>
  <c r="L33" i="4" s="1"/>
  <c r="K32" i="4"/>
  <c r="K33" i="4" s="1"/>
  <c r="J32" i="4"/>
  <c r="J33" i="4" s="1"/>
  <c r="I32" i="4"/>
  <c r="I33" i="4" s="1"/>
  <c r="H32" i="4"/>
  <c r="H33" i="4" s="1"/>
  <c r="G32" i="4"/>
  <c r="G33" i="4" s="1"/>
  <c r="F32" i="4"/>
  <c r="F33" i="4" s="1"/>
  <c r="E32" i="4"/>
  <c r="E33" i="4" s="1"/>
  <c r="D32" i="4"/>
  <c r="D33" i="4" s="1"/>
  <c r="O24" i="4"/>
  <c r="O25" i="4" s="1"/>
  <c r="N24" i="4"/>
  <c r="N25" i="4" s="1"/>
  <c r="M24" i="4"/>
  <c r="M25" i="4" s="1"/>
  <c r="L24" i="4"/>
  <c r="L25" i="4" s="1"/>
  <c r="K24" i="4"/>
  <c r="K25" i="4" s="1"/>
  <c r="J24" i="4"/>
  <c r="J25" i="4" s="1"/>
  <c r="I24" i="4"/>
  <c r="I25" i="4" s="1"/>
  <c r="H24" i="4"/>
  <c r="H25" i="4" s="1"/>
  <c r="G24" i="4"/>
  <c r="G25" i="4" s="1"/>
  <c r="F24" i="4"/>
  <c r="F25" i="4" s="1"/>
  <c r="E24" i="4"/>
  <c r="E25" i="4" s="1"/>
  <c r="D24" i="4"/>
  <c r="D25" i="4" s="1"/>
  <c r="O16" i="4"/>
  <c r="O17" i="4" s="1"/>
  <c r="N16" i="4"/>
  <c r="M16" i="4"/>
  <c r="L16" i="4"/>
  <c r="L17" i="4" s="1"/>
  <c r="K16" i="4"/>
  <c r="K17" i="4" s="1"/>
  <c r="J16" i="4"/>
  <c r="I16" i="4"/>
  <c r="H14" i="4"/>
  <c r="G14" i="4"/>
  <c r="F14" i="4"/>
  <c r="E14" i="4"/>
  <c r="D14" i="4"/>
  <c r="H13" i="4"/>
  <c r="G13" i="4"/>
  <c r="F13" i="4"/>
  <c r="E13" i="4"/>
  <c r="D13" i="4"/>
  <c r="H12" i="4"/>
  <c r="G12" i="4"/>
  <c r="F12" i="4"/>
  <c r="E12" i="4"/>
  <c r="D12" i="4"/>
  <c r="O8" i="4"/>
  <c r="O9" i="4" s="1"/>
  <c r="N8" i="4"/>
  <c r="N9" i="4" s="1"/>
  <c r="M8" i="4"/>
  <c r="M9" i="4" s="1"/>
  <c r="L8" i="4"/>
  <c r="K8" i="4"/>
  <c r="J8" i="4"/>
  <c r="J9" i="4" s="1"/>
  <c r="I8" i="4"/>
  <c r="I9" i="4" s="1"/>
  <c r="H8" i="4"/>
  <c r="H9" i="4" s="1"/>
  <c r="G6" i="4"/>
  <c r="F6" i="4"/>
  <c r="E6" i="4"/>
  <c r="D6" i="4"/>
  <c r="G5" i="4"/>
  <c r="F5" i="4"/>
  <c r="E5" i="4"/>
  <c r="D5" i="4"/>
  <c r="G4" i="4"/>
  <c r="G8" i="4" s="1"/>
  <c r="F4" i="4"/>
  <c r="F8" i="4" s="1"/>
  <c r="E4" i="4"/>
  <c r="E8" i="4" s="1"/>
  <c r="D4" i="4"/>
  <c r="D8" i="4" s="1"/>
  <c r="D16" i="4" l="1"/>
  <c r="D17" i="4" s="1"/>
  <c r="H16" i="4"/>
  <c r="H17" i="4" s="1"/>
  <c r="G16" i="4"/>
  <c r="G17" i="4" s="1"/>
  <c r="G9" i="4"/>
  <c r="D9" i="4"/>
  <c r="E9" i="4"/>
  <c r="K9" i="4"/>
  <c r="F9" i="4"/>
  <c r="L9" i="4"/>
  <c r="M17" i="4"/>
  <c r="F16" i="4"/>
  <c r="E16" i="4"/>
  <c r="E17" i="4" s="1"/>
  <c r="I17" i="4"/>
  <c r="J17" i="4"/>
  <c r="N17" i="4"/>
  <c r="F17" i="4" l="1"/>
</calcChain>
</file>

<file path=xl/sharedStrings.xml><?xml version="1.0" encoding="utf-8"?>
<sst xmlns="http://schemas.openxmlformats.org/spreadsheetml/2006/main" count="2334" uniqueCount="572">
  <si>
    <t>平均寿命</t>
    <rPh sb="0" eb="2">
      <t>ヘイキン</t>
    </rPh>
    <rPh sb="2" eb="4">
      <t>ジュミョウ</t>
    </rPh>
    <phoneticPr fontId="3"/>
  </si>
  <si>
    <t>75歳以上人口の推移</t>
    <rPh sb="2" eb="5">
      <t>サイイジョウ</t>
    </rPh>
    <rPh sb="5" eb="7">
      <t>ジンコウ</t>
    </rPh>
    <rPh sb="8" eb="10">
      <t>スイイ</t>
    </rPh>
    <phoneticPr fontId="3"/>
  </si>
  <si>
    <t>総人口の推移</t>
    <rPh sb="0" eb="3">
      <t>ソウジンコウ</t>
    </rPh>
    <rPh sb="4" eb="6">
      <t>スイイ</t>
    </rPh>
    <phoneticPr fontId="3"/>
  </si>
  <si>
    <t>士別市</t>
  </si>
  <si>
    <t>名寄市</t>
  </si>
  <si>
    <t>和寒町</t>
  </si>
  <si>
    <t>剣淵町</t>
  </si>
  <si>
    <t>下川町</t>
  </si>
  <si>
    <t>美深町</t>
  </si>
  <si>
    <t>音威子府村</t>
  </si>
  <si>
    <t>中川町</t>
  </si>
  <si>
    <t>昭和40年
（1965年）</t>
    <rPh sb="11" eb="12">
      <t>ネン</t>
    </rPh>
    <phoneticPr fontId="3"/>
  </si>
  <si>
    <t>昭和50年
（1975年）</t>
    <rPh sb="11" eb="12">
      <t>ネン</t>
    </rPh>
    <phoneticPr fontId="3"/>
  </si>
  <si>
    <t>昭和60年
（1985年）</t>
    <rPh sb="11" eb="12">
      <t>ネン</t>
    </rPh>
    <phoneticPr fontId="3"/>
  </si>
  <si>
    <t>平成7年
（1995年）</t>
    <rPh sb="10" eb="11">
      <t>ネン</t>
    </rPh>
    <phoneticPr fontId="3"/>
  </si>
  <si>
    <t>平成17年
（2005年）</t>
    <rPh sb="0" eb="2">
      <t>ヘイセイ</t>
    </rPh>
    <rPh sb="4" eb="5">
      <t>ネン</t>
    </rPh>
    <phoneticPr fontId="3"/>
  </si>
  <si>
    <t>平成27年
（2015年）</t>
    <rPh sb="0" eb="2">
      <t>ヘイセイ</t>
    </rPh>
    <rPh sb="4" eb="5">
      <t>ネン</t>
    </rPh>
    <phoneticPr fontId="3"/>
  </si>
  <si>
    <t>平成32年
（2020年）</t>
    <rPh sb="0" eb="2">
      <t>ヘイセイ</t>
    </rPh>
    <rPh sb="4" eb="5">
      <t>ネン</t>
    </rPh>
    <phoneticPr fontId="3"/>
  </si>
  <si>
    <t>平成37年
（2025年）</t>
    <rPh sb="0" eb="2">
      <t>ヘイセイ</t>
    </rPh>
    <rPh sb="4" eb="5">
      <t>ネン</t>
    </rPh>
    <phoneticPr fontId="3"/>
  </si>
  <si>
    <t>平成42年
（2030年）</t>
    <rPh sb="0" eb="2">
      <t>ヘイセイ</t>
    </rPh>
    <rPh sb="4" eb="5">
      <t>ネン</t>
    </rPh>
    <phoneticPr fontId="3"/>
  </si>
  <si>
    <t>平成47年
（2035年）</t>
    <rPh sb="0" eb="2">
      <t>ヘイセイ</t>
    </rPh>
    <rPh sb="4" eb="5">
      <t>ネン</t>
    </rPh>
    <phoneticPr fontId="3"/>
  </si>
  <si>
    <t>平成52年
（2040年）</t>
    <rPh sb="0" eb="2">
      <t>ヘイセイ</t>
    </rPh>
    <rPh sb="4" eb="5">
      <t>ネン</t>
    </rPh>
    <phoneticPr fontId="3"/>
  </si>
  <si>
    <t>第１表　人口・世帯・面積</t>
    <rPh sb="0" eb="1">
      <t>ダイ</t>
    </rPh>
    <rPh sb="2" eb="3">
      <t>ヒョウ</t>
    </rPh>
    <rPh sb="4" eb="6">
      <t>ジンコウ</t>
    </rPh>
    <rPh sb="7" eb="9">
      <t>セタイ</t>
    </rPh>
    <rPh sb="10" eb="12">
      <t>メンセキ</t>
    </rPh>
    <phoneticPr fontId="7"/>
  </si>
  <si>
    <t>人口密度</t>
    <rPh sb="0" eb="2">
      <t>ジンコウ</t>
    </rPh>
    <rPh sb="2" eb="4">
      <t>ミツド</t>
    </rPh>
    <phoneticPr fontId="11"/>
  </si>
  <si>
    <t>平成27年（人）</t>
    <rPh sb="0" eb="2">
      <t>ヘイセイ</t>
    </rPh>
    <rPh sb="4" eb="5">
      <t>ネン</t>
    </rPh>
    <rPh sb="6" eb="7">
      <t>ニン</t>
    </rPh>
    <phoneticPr fontId="11"/>
  </si>
  <si>
    <t>平成22年</t>
    <rPh sb="0" eb="2">
      <t>ヘイセイ</t>
    </rPh>
    <rPh sb="4" eb="5">
      <t>ネン</t>
    </rPh>
    <phoneticPr fontId="11"/>
  </si>
  <si>
    <t>平成22年
平成27年
比    較</t>
    <rPh sb="0" eb="2">
      <t>ヘイセイ</t>
    </rPh>
    <rPh sb="4" eb="5">
      <t>ネン</t>
    </rPh>
    <rPh sb="6" eb="8">
      <t>ヘイセイ</t>
    </rPh>
    <rPh sb="10" eb="11">
      <t>ネン</t>
    </rPh>
    <rPh sb="12" eb="13">
      <t>ヒ</t>
    </rPh>
    <rPh sb="17" eb="18">
      <t>カク</t>
    </rPh>
    <phoneticPr fontId="11"/>
  </si>
  <si>
    <t>平成27年</t>
    <rPh sb="0" eb="2">
      <t>ヘイセイ</t>
    </rPh>
    <rPh sb="4" eb="5">
      <t>ネン</t>
    </rPh>
    <phoneticPr fontId="11"/>
  </si>
  <si>
    <t>総 数</t>
    <rPh sb="0" eb="1">
      <t>フサ</t>
    </rPh>
    <rPh sb="2" eb="3">
      <t>カズ</t>
    </rPh>
    <phoneticPr fontId="11"/>
  </si>
  <si>
    <t>男</t>
    <rPh sb="0" eb="1">
      <t>オトコ</t>
    </rPh>
    <phoneticPr fontId="11"/>
  </si>
  <si>
    <t>女</t>
    <rPh sb="0" eb="1">
      <t>オンナ</t>
    </rPh>
    <phoneticPr fontId="11"/>
  </si>
  <si>
    <t>（世帯）</t>
    <rPh sb="1" eb="3">
      <t>セタイ</t>
    </rPh>
    <phoneticPr fontId="7"/>
  </si>
  <si>
    <t>（㎢）</t>
  </si>
  <si>
    <t>（人／㎢）</t>
    <rPh sb="1" eb="2">
      <t>ニン</t>
    </rPh>
    <phoneticPr fontId="11"/>
  </si>
  <si>
    <t>計</t>
    <rPh sb="0" eb="1">
      <t>ケイ</t>
    </rPh>
    <phoneticPr fontId="11"/>
  </si>
  <si>
    <t>上川北部</t>
    <rPh sb="0" eb="2">
      <t>カミカワ</t>
    </rPh>
    <rPh sb="2" eb="4">
      <t>ホクブ</t>
    </rPh>
    <phoneticPr fontId="11"/>
  </si>
  <si>
    <t>出典等：１　総人口及び世帯数は、国勢調査による。</t>
    <rPh sb="0" eb="2">
      <t>シュッテン</t>
    </rPh>
    <rPh sb="2" eb="3">
      <t>トウ</t>
    </rPh>
    <rPh sb="6" eb="7">
      <t>ソウ</t>
    </rPh>
    <phoneticPr fontId="7"/>
  </si>
  <si>
    <t>　 　　 ２　面積は､国土交通省国土地理院｢平成28年全国都道府県市区町村別面積調｣による。</t>
    <rPh sb="7" eb="9">
      <t>メンセキ</t>
    </rPh>
    <rPh sb="11" eb="13">
      <t>コクド</t>
    </rPh>
    <rPh sb="13" eb="16">
      <t>コウツウショウ</t>
    </rPh>
    <rPh sb="16" eb="21">
      <t>コクドチリイン</t>
    </rPh>
    <rPh sb="22" eb="24">
      <t>ヘイセイ</t>
    </rPh>
    <rPh sb="26" eb="27">
      <t>ネン</t>
    </rPh>
    <rPh sb="27" eb="29">
      <t>ゼンコク</t>
    </rPh>
    <rPh sb="29" eb="33">
      <t>トドウフケン</t>
    </rPh>
    <rPh sb="33" eb="37">
      <t>シクチョウソン</t>
    </rPh>
    <rPh sb="37" eb="38">
      <t>ベツ</t>
    </rPh>
    <rPh sb="38" eb="40">
      <t>メンセキ</t>
    </rPh>
    <rPh sb="40" eb="41">
      <t>シラ</t>
    </rPh>
    <phoneticPr fontId="11"/>
  </si>
  <si>
    <t>　      ３　面積に歯舞群島(94.84㎢)､色丹島(250.57㎢)､国後島(1,489.9㎢)､択捉島(3,167.75㎢)を含むが、人口密度は当該面積を除いて算出している。</t>
    <rPh sb="25" eb="27">
      <t>シコタン</t>
    </rPh>
    <rPh sb="67" eb="68">
      <t>フク</t>
    </rPh>
    <rPh sb="71" eb="73">
      <t>ジンコウ</t>
    </rPh>
    <rPh sb="73" eb="75">
      <t>ミツド</t>
    </rPh>
    <rPh sb="76" eb="78">
      <t>トウガイ</t>
    </rPh>
    <rPh sb="78" eb="80">
      <t>メンセキ</t>
    </rPh>
    <rPh sb="81" eb="82">
      <t>ノゾ</t>
    </rPh>
    <phoneticPr fontId="11"/>
  </si>
  <si>
    <t>面　積</t>
    <phoneticPr fontId="7"/>
  </si>
  <si>
    <t>市町村名</t>
    <rPh sb="0" eb="3">
      <t>シチョウソン</t>
    </rPh>
    <rPh sb="3" eb="4">
      <t>メイ</t>
    </rPh>
    <phoneticPr fontId="11"/>
  </si>
  <si>
    <t>上川北部</t>
    <rPh sb="0" eb="2">
      <t>カミカワ</t>
    </rPh>
    <rPh sb="2" eb="4">
      <t>ホクブ</t>
    </rPh>
    <phoneticPr fontId="16"/>
  </si>
  <si>
    <t>1965年
昭和40年</t>
    <rPh sb="4" eb="5">
      <t>ネン</t>
    </rPh>
    <rPh sb="6" eb="8">
      <t>ショウワ</t>
    </rPh>
    <rPh sb="10" eb="11">
      <t>ネン</t>
    </rPh>
    <phoneticPr fontId="16"/>
  </si>
  <si>
    <t>1975年
昭和50年</t>
    <rPh sb="4" eb="5">
      <t>ネン</t>
    </rPh>
    <rPh sb="6" eb="8">
      <t>ショウワ</t>
    </rPh>
    <rPh sb="10" eb="11">
      <t>ネン</t>
    </rPh>
    <phoneticPr fontId="16"/>
  </si>
  <si>
    <t>1985年
昭和60年</t>
    <rPh sb="4" eb="5">
      <t>ネン</t>
    </rPh>
    <rPh sb="6" eb="8">
      <t>ショウワ</t>
    </rPh>
    <rPh sb="10" eb="11">
      <t>ネン</t>
    </rPh>
    <phoneticPr fontId="16"/>
  </si>
  <si>
    <t>1995年
平成7年</t>
    <rPh sb="4" eb="5">
      <t>ネン</t>
    </rPh>
    <rPh sb="6" eb="8">
      <t>ヘイセイ</t>
    </rPh>
    <rPh sb="9" eb="10">
      <t>ネン</t>
    </rPh>
    <phoneticPr fontId="16"/>
  </si>
  <si>
    <t>2005年
平成17年</t>
    <rPh sb="4" eb="5">
      <t>ネン</t>
    </rPh>
    <rPh sb="6" eb="8">
      <t>ヘイセイ</t>
    </rPh>
    <rPh sb="10" eb="11">
      <t>ネン</t>
    </rPh>
    <phoneticPr fontId="16"/>
  </si>
  <si>
    <t>2010年
平成22年</t>
    <rPh sb="4" eb="5">
      <t>ネン</t>
    </rPh>
    <rPh sb="6" eb="8">
      <t>ヘイセイ</t>
    </rPh>
    <rPh sb="10" eb="11">
      <t>ネン</t>
    </rPh>
    <phoneticPr fontId="16"/>
  </si>
  <si>
    <t>2015年
平成27年</t>
    <rPh sb="4" eb="5">
      <t>ネン</t>
    </rPh>
    <rPh sb="6" eb="8">
      <t>ヘイセイ</t>
    </rPh>
    <rPh sb="10" eb="11">
      <t>ネン</t>
    </rPh>
    <phoneticPr fontId="16"/>
  </si>
  <si>
    <t>2020年
平成32年</t>
    <rPh sb="4" eb="5">
      <t>ネン</t>
    </rPh>
    <rPh sb="6" eb="8">
      <t>ヘイセイ</t>
    </rPh>
    <rPh sb="10" eb="11">
      <t>ネン</t>
    </rPh>
    <phoneticPr fontId="16"/>
  </si>
  <si>
    <t>2025年
平成37年</t>
    <rPh sb="4" eb="5">
      <t>ネン</t>
    </rPh>
    <rPh sb="6" eb="8">
      <t>ヘイセイ</t>
    </rPh>
    <rPh sb="10" eb="11">
      <t>ネン</t>
    </rPh>
    <phoneticPr fontId="16"/>
  </si>
  <si>
    <t>2030年
平成42年</t>
    <rPh sb="4" eb="5">
      <t>ネン</t>
    </rPh>
    <rPh sb="6" eb="8">
      <t>ヘイセイ</t>
    </rPh>
    <rPh sb="10" eb="11">
      <t>ネン</t>
    </rPh>
    <phoneticPr fontId="16"/>
  </si>
  <si>
    <t>2035年
平成47年</t>
    <rPh sb="4" eb="5">
      <t>ネン</t>
    </rPh>
    <rPh sb="6" eb="8">
      <t>ヘイセイ</t>
    </rPh>
    <rPh sb="10" eb="11">
      <t>ネン</t>
    </rPh>
    <phoneticPr fontId="16"/>
  </si>
  <si>
    <t>2040年
平成52年</t>
    <rPh sb="4" eb="5">
      <t>ネン</t>
    </rPh>
    <rPh sb="6" eb="8">
      <t>ヘイセイ</t>
    </rPh>
    <rPh sb="10" eb="11">
      <t>ネン</t>
    </rPh>
    <phoneticPr fontId="16"/>
  </si>
  <si>
    <t>15歳未満</t>
    <rPh sb="2" eb="3">
      <t>サイ</t>
    </rPh>
    <rPh sb="3" eb="5">
      <t>ミマン</t>
    </rPh>
    <phoneticPr fontId="16"/>
  </si>
  <si>
    <t>15～64歳</t>
    <rPh sb="5" eb="6">
      <t>サイ</t>
    </rPh>
    <phoneticPr fontId="16"/>
  </si>
  <si>
    <t>65歳以上</t>
    <rPh sb="2" eb="3">
      <t>サイ</t>
    </rPh>
    <rPh sb="3" eb="5">
      <t>イジョウ</t>
    </rPh>
    <phoneticPr fontId="16"/>
  </si>
  <si>
    <t>総人口</t>
    <rPh sb="0" eb="3">
      <t>ソウジンコウ</t>
    </rPh>
    <phoneticPr fontId="16"/>
  </si>
  <si>
    <t>士別市</t>
    <phoneticPr fontId="16"/>
  </si>
  <si>
    <t>年齢不詳</t>
    <rPh sb="0" eb="2">
      <t>ネンレイ</t>
    </rPh>
    <rPh sb="2" eb="4">
      <t>フショウ</t>
    </rPh>
    <phoneticPr fontId="16"/>
  </si>
  <si>
    <t>-</t>
    <phoneticPr fontId="16"/>
  </si>
  <si>
    <t>名寄市</t>
    <phoneticPr fontId="16"/>
  </si>
  <si>
    <t>65歳以上人口割合</t>
    <rPh sb="2" eb="3">
      <t>サイ</t>
    </rPh>
    <rPh sb="3" eb="5">
      <t>イジョウ</t>
    </rPh>
    <rPh sb="5" eb="7">
      <t>ジンコウ</t>
    </rPh>
    <rPh sb="7" eb="9">
      <t>ワリアイ</t>
    </rPh>
    <phoneticPr fontId="16"/>
  </si>
  <si>
    <t>和寒町</t>
    <phoneticPr fontId="16"/>
  </si>
  <si>
    <t>剣淵町</t>
    <phoneticPr fontId="16"/>
  </si>
  <si>
    <t>下川町</t>
    <phoneticPr fontId="16"/>
  </si>
  <si>
    <t>美深町</t>
    <phoneticPr fontId="16"/>
  </si>
  <si>
    <t>音威子府村</t>
    <phoneticPr fontId="16"/>
  </si>
  <si>
    <t>中川町</t>
    <phoneticPr fontId="16"/>
  </si>
  <si>
    <t>０～４歳</t>
    <rPh sb="3" eb="4">
      <t>サイ</t>
    </rPh>
    <phoneticPr fontId="7"/>
  </si>
  <si>
    <t>５～９歳</t>
    <rPh sb="3" eb="4">
      <t>サイ</t>
    </rPh>
    <phoneticPr fontId="7"/>
  </si>
  <si>
    <t>１０～１４歳</t>
    <rPh sb="5" eb="6">
      <t>サイ</t>
    </rPh>
    <phoneticPr fontId="7"/>
  </si>
  <si>
    <t>１５～１９歳</t>
    <rPh sb="5" eb="6">
      <t>サイ</t>
    </rPh>
    <phoneticPr fontId="7"/>
  </si>
  <si>
    <t>２０～２４歳</t>
    <rPh sb="5" eb="6">
      <t>サイ</t>
    </rPh>
    <phoneticPr fontId="7"/>
  </si>
  <si>
    <t>２５～２９歳</t>
    <rPh sb="5" eb="6">
      <t>サイ</t>
    </rPh>
    <phoneticPr fontId="7"/>
  </si>
  <si>
    <t>３０～３４歳</t>
    <rPh sb="5" eb="6">
      <t>サイ</t>
    </rPh>
    <phoneticPr fontId="7"/>
  </si>
  <si>
    <t>３５～３９歳</t>
    <rPh sb="5" eb="6">
      <t>サイ</t>
    </rPh>
    <phoneticPr fontId="7"/>
  </si>
  <si>
    <t>４０～４４歳</t>
    <rPh sb="5" eb="6">
      <t>サイ</t>
    </rPh>
    <phoneticPr fontId="7"/>
  </si>
  <si>
    <t>４５～４９歳</t>
    <rPh sb="5" eb="6">
      <t>サイ</t>
    </rPh>
    <phoneticPr fontId="7"/>
  </si>
  <si>
    <t>５０～５４歳</t>
    <rPh sb="5" eb="6">
      <t>サイ</t>
    </rPh>
    <phoneticPr fontId="7"/>
  </si>
  <si>
    <t>５５～５９歳</t>
    <rPh sb="5" eb="6">
      <t>サイ</t>
    </rPh>
    <phoneticPr fontId="7"/>
  </si>
  <si>
    <t>６０～６４歳</t>
    <rPh sb="5" eb="6">
      <t>サイ</t>
    </rPh>
    <phoneticPr fontId="7"/>
  </si>
  <si>
    <t>６５～６９歳</t>
    <rPh sb="5" eb="6">
      <t>サイ</t>
    </rPh>
    <phoneticPr fontId="7"/>
  </si>
  <si>
    <t>７０～７４歳</t>
    <rPh sb="5" eb="6">
      <t>サイ</t>
    </rPh>
    <phoneticPr fontId="7"/>
  </si>
  <si>
    <t>７５～７９歳</t>
    <rPh sb="5" eb="6">
      <t>サイ</t>
    </rPh>
    <phoneticPr fontId="7"/>
  </si>
  <si>
    <t>８０～８４歳</t>
    <rPh sb="5" eb="6">
      <t>サイ</t>
    </rPh>
    <phoneticPr fontId="7"/>
  </si>
  <si>
    <t>平成22年（人）</t>
    <rPh sb="0" eb="2">
      <t>ヘイセイ</t>
    </rPh>
    <rPh sb="4" eb="5">
      <t>ネン</t>
    </rPh>
    <phoneticPr fontId="11"/>
  </si>
  <si>
    <t>総数</t>
  </si>
  <si>
    <t>男</t>
  </si>
  <si>
    <t>女</t>
  </si>
  <si>
    <t>全道</t>
    <rPh sb="0" eb="2">
      <t>ゼンドウ</t>
    </rPh>
    <phoneticPr fontId="18"/>
  </si>
  <si>
    <t>-</t>
  </si>
  <si>
    <t>士別市</t>
    <rPh sb="0" eb="3">
      <t>シベツシ</t>
    </rPh>
    <phoneticPr fontId="2"/>
  </si>
  <si>
    <t>名寄市</t>
    <rPh sb="0" eb="3">
      <t>ナヨロシ</t>
    </rPh>
    <phoneticPr fontId="2"/>
  </si>
  <si>
    <t>和寒町</t>
    <rPh sb="0" eb="3">
      <t>ワッサムチョウ</t>
    </rPh>
    <phoneticPr fontId="2"/>
  </si>
  <si>
    <t>剣淵町</t>
    <rPh sb="0" eb="3">
      <t>ケンブチチョウ</t>
    </rPh>
    <phoneticPr fontId="2"/>
  </si>
  <si>
    <t>下川町</t>
    <rPh sb="0" eb="3">
      <t>シモカワチョウ</t>
    </rPh>
    <phoneticPr fontId="2"/>
  </si>
  <si>
    <t>美深町</t>
    <rPh sb="0" eb="3">
      <t>ビフカチョウ</t>
    </rPh>
    <phoneticPr fontId="2"/>
  </si>
  <si>
    <t>音威子府村</t>
    <rPh sb="0" eb="5">
      <t>オトイネップムラ</t>
    </rPh>
    <phoneticPr fontId="2"/>
  </si>
  <si>
    <t>中川町</t>
    <rPh sb="0" eb="3">
      <t>ナカガワチョウ</t>
    </rPh>
    <phoneticPr fontId="2"/>
  </si>
  <si>
    <t>８５～８９歳</t>
    <rPh sb="5" eb="6">
      <t>サイ</t>
    </rPh>
    <phoneticPr fontId="7"/>
  </si>
  <si>
    <t>９０～９４歳</t>
    <rPh sb="5" eb="6">
      <t>サイ</t>
    </rPh>
    <phoneticPr fontId="7"/>
  </si>
  <si>
    <t>９５～９９歳</t>
    <rPh sb="5" eb="6">
      <t>サイ</t>
    </rPh>
    <phoneticPr fontId="7"/>
  </si>
  <si>
    <t>１００歳以上</t>
    <rPh sb="3" eb="4">
      <t>サイ</t>
    </rPh>
    <rPh sb="4" eb="6">
      <t>イジョウ</t>
    </rPh>
    <phoneticPr fontId="7"/>
  </si>
  <si>
    <t>不詳</t>
    <rPh sb="0" eb="2">
      <t>フショウ</t>
    </rPh>
    <phoneticPr fontId="7"/>
  </si>
  <si>
    <t>助産所</t>
  </si>
  <si>
    <t>その他</t>
  </si>
  <si>
    <t>全道</t>
  </si>
  <si>
    <t>死亡総数</t>
  </si>
  <si>
    <t>結核</t>
    <phoneticPr fontId="16"/>
  </si>
  <si>
    <t>悪性新生物</t>
    <phoneticPr fontId="16"/>
  </si>
  <si>
    <t>糖尿病</t>
    <phoneticPr fontId="16"/>
  </si>
  <si>
    <t>高血圧性疾患</t>
    <phoneticPr fontId="16"/>
  </si>
  <si>
    <t>脳血管疾患</t>
    <phoneticPr fontId="16"/>
  </si>
  <si>
    <t>肺炎</t>
    <phoneticPr fontId="16"/>
  </si>
  <si>
    <t>肝疾患</t>
    <phoneticPr fontId="16"/>
  </si>
  <si>
    <t>腎不全</t>
    <phoneticPr fontId="16"/>
  </si>
  <si>
    <t>老衰</t>
    <phoneticPr fontId="16"/>
  </si>
  <si>
    <t>不慮の事故</t>
    <phoneticPr fontId="16"/>
  </si>
  <si>
    <t>自殺</t>
    <phoneticPr fontId="16"/>
  </si>
  <si>
    <t>交通事故（再掲）</t>
    <phoneticPr fontId="16"/>
  </si>
  <si>
    <t>実数</t>
  </si>
  <si>
    <t>率</t>
  </si>
  <si>
    <t>士別市</t>
    <rPh sb="0" eb="3">
      <t>シベツシ</t>
    </rPh>
    <phoneticPr fontId="11"/>
  </si>
  <si>
    <t>名寄市</t>
    <rPh sb="0" eb="3">
      <t>ナヨロシ</t>
    </rPh>
    <phoneticPr fontId="11"/>
  </si>
  <si>
    <t>和寒町</t>
    <rPh sb="0" eb="3">
      <t>ワッサムチョウ</t>
    </rPh>
    <phoneticPr fontId="11"/>
  </si>
  <si>
    <t>剣淵町</t>
    <rPh sb="0" eb="3">
      <t>ケンブチチョウ</t>
    </rPh>
    <phoneticPr fontId="11"/>
  </si>
  <si>
    <t>下川町</t>
    <rPh sb="0" eb="3">
      <t>シモカワチョウ</t>
    </rPh>
    <phoneticPr fontId="11"/>
  </si>
  <si>
    <t>美深町</t>
    <rPh sb="0" eb="3">
      <t>ビフカチョウ</t>
    </rPh>
    <phoneticPr fontId="11"/>
  </si>
  <si>
    <t>音威子府村</t>
    <rPh sb="0" eb="4">
      <t>オトイネップ</t>
    </rPh>
    <rPh sb="4" eb="5">
      <t>ムラ</t>
    </rPh>
    <phoneticPr fontId="11"/>
  </si>
  <si>
    <t>中川町</t>
    <rPh sb="0" eb="3">
      <t>ナカガワチョウ</t>
    </rPh>
    <phoneticPr fontId="11"/>
  </si>
  <si>
    <t>受診者数</t>
    <rPh sb="0" eb="3">
      <t>ジュシンシャ</t>
    </rPh>
    <rPh sb="3" eb="4">
      <t>スウ</t>
    </rPh>
    <phoneticPr fontId="11"/>
  </si>
  <si>
    <t>対象者数</t>
    <rPh sb="0" eb="3">
      <t>タイショウシャ</t>
    </rPh>
    <rPh sb="3" eb="4">
      <t>スウ</t>
    </rPh>
    <phoneticPr fontId="11"/>
  </si>
  <si>
    <t>40～69歳の対象者数・受診者数・受診率</t>
    <rPh sb="5" eb="6">
      <t>サイ</t>
    </rPh>
    <rPh sb="7" eb="10">
      <t>タイショウシャ</t>
    </rPh>
    <rPh sb="10" eb="11">
      <t>スウ</t>
    </rPh>
    <rPh sb="12" eb="15">
      <t>ジュシンシャ</t>
    </rPh>
    <rPh sb="15" eb="16">
      <t>スウ</t>
    </rPh>
    <rPh sb="17" eb="19">
      <t>ジュシン</t>
    </rPh>
    <rPh sb="19" eb="20">
      <t>リツ</t>
    </rPh>
    <phoneticPr fontId="11"/>
  </si>
  <si>
    <t>集団検診</t>
    <rPh sb="0" eb="2">
      <t>シュウダン</t>
    </rPh>
    <rPh sb="2" eb="4">
      <t>ケンシン</t>
    </rPh>
    <phoneticPr fontId="11"/>
  </si>
  <si>
    <t>個別検診</t>
    <rPh sb="0" eb="2">
      <t>コベツ</t>
    </rPh>
    <rPh sb="2" eb="4">
      <t>ケンシン</t>
    </rPh>
    <phoneticPr fontId="11"/>
  </si>
  <si>
    <t>受診率（％）</t>
    <rPh sb="0" eb="2">
      <t>ジュシン</t>
    </rPh>
    <rPh sb="2" eb="3">
      <t>リツ</t>
    </rPh>
    <phoneticPr fontId="11"/>
  </si>
  <si>
    <t>ａ</t>
    <phoneticPr fontId="11"/>
  </si>
  <si>
    <t>ｂ</t>
    <phoneticPr fontId="11"/>
  </si>
  <si>
    <t>ｂ／ａ</t>
    <phoneticPr fontId="11"/>
  </si>
  <si>
    <t>総数</t>
    <phoneticPr fontId="11"/>
  </si>
  <si>
    <t>男</t>
    <phoneticPr fontId="11"/>
  </si>
  <si>
    <t>女</t>
    <phoneticPr fontId="11"/>
  </si>
  <si>
    <t>総数</t>
    <rPh sb="0" eb="2">
      <t>ソウスウ</t>
    </rPh>
    <phoneticPr fontId="11"/>
  </si>
  <si>
    <t>-</t>
    <phoneticPr fontId="11"/>
  </si>
  <si>
    <t>胸部Ｘ線検査受診者</t>
    <rPh sb="0" eb="2">
      <t>キョウブ</t>
    </rPh>
    <rPh sb="3" eb="4">
      <t>セン</t>
    </rPh>
    <rPh sb="4" eb="6">
      <t>ケンサ</t>
    </rPh>
    <rPh sb="6" eb="9">
      <t>ジュシンシャ</t>
    </rPh>
    <phoneticPr fontId="11"/>
  </si>
  <si>
    <t>左のうち喀痰細胞診受診者</t>
    <rPh sb="0" eb="1">
      <t>ヒダリ</t>
    </rPh>
    <rPh sb="9" eb="12">
      <t>ジュシンシャ</t>
    </rPh>
    <phoneticPr fontId="11"/>
  </si>
  <si>
    <t>問診者数</t>
    <rPh sb="0" eb="2">
      <t>モンシン</t>
    </rPh>
    <rPh sb="2" eb="3">
      <t>シャ</t>
    </rPh>
    <rPh sb="3" eb="4">
      <t>スウ</t>
    </rPh>
    <phoneticPr fontId="11"/>
  </si>
  <si>
    <t>受診者数</t>
    <rPh sb="0" eb="2">
      <t>ジュシン</t>
    </rPh>
    <rPh sb="2" eb="3">
      <t>モノ</t>
    </rPh>
    <rPh sb="3" eb="4">
      <t>スウ</t>
    </rPh>
    <phoneticPr fontId="11"/>
  </si>
  <si>
    <t>受診率（％）</t>
    <rPh sb="0" eb="3">
      <t>ジュシンリツ</t>
    </rPh>
    <phoneticPr fontId="11"/>
  </si>
  <si>
    <t>受診者数</t>
    <rPh sb="3" eb="4">
      <t>スウ</t>
    </rPh>
    <phoneticPr fontId="11"/>
  </si>
  <si>
    <t>子宮頸がん検診</t>
    <rPh sb="0" eb="2">
      <t>シキュウ</t>
    </rPh>
    <rPh sb="2" eb="3">
      <t>ケイ</t>
    </rPh>
    <rPh sb="5" eb="7">
      <t>ケンシン</t>
    </rPh>
    <phoneticPr fontId="11"/>
  </si>
  <si>
    <t>当該年度
受診者数</t>
    <rPh sb="0" eb="2">
      <t>トウガイ</t>
    </rPh>
    <rPh sb="2" eb="4">
      <t>ネンド</t>
    </rPh>
    <rPh sb="5" eb="8">
      <t>ジュシンシャ</t>
    </rPh>
    <rPh sb="8" eb="9">
      <t>スウ</t>
    </rPh>
    <phoneticPr fontId="11"/>
  </si>
  <si>
    <t>前年度
受診者数</t>
    <rPh sb="0" eb="3">
      <t>ゼンネンド</t>
    </rPh>
    <rPh sb="4" eb="7">
      <t>ジュシンシャ</t>
    </rPh>
    <rPh sb="7" eb="8">
      <t>スウ</t>
    </rPh>
    <phoneticPr fontId="11"/>
  </si>
  <si>
    <t>２年連続
受診者数</t>
    <rPh sb="1" eb="2">
      <t>ネン</t>
    </rPh>
    <rPh sb="2" eb="4">
      <t>レンゾク</t>
    </rPh>
    <rPh sb="5" eb="8">
      <t>ジュシンシャ</t>
    </rPh>
    <rPh sb="8" eb="9">
      <t>スウ</t>
    </rPh>
    <phoneticPr fontId="11"/>
  </si>
  <si>
    <t>ａ</t>
    <phoneticPr fontId="11"/>
  </si>
  <si>
    <t>ｂ</t>
    <phoneticPr fontId="11"/>
  </si>
  <si>
    <t>ｃ</t>
    <phoneticPr fontId="11"/>
  </si>
  <si>
    <t>ｄ</t>
    <phoneticPr fontId="11"/>
  </si>
  <si>
    <t>ｂ＋ｃ－ｄ／ａ</t>
    <phoneticPr fontId="11"/>
  </si>
  <si>
    <t>乳がん検診</t>
    <rPh sb="0" eb="1">
      <t>ニュウ</t>
    </rPh>
    <rPh sb="3" eb="5">
      <t>ケンシン</t>
    </rPh>
    <phoneticPr fontId="11"/>
  </si>
  <si>
    <t>当該年度受診者数（視触診及びマンモグラフィ）</t>
    <rPh sb="0" eb="2">
      <t>トウガイ</t>
    </rPh>
    <rPh sb="2" eb="4">
      <t>ネンド</t>
    </rPh>
    <rPh sb="4" eb="7">
      <t>ジュシンシャ</t>
    </rPh>
    <rPh sb="7" eb="8">
      <t>スウ</t>
    </rPh>
    <rPh sb="9" eb="12">
      <t>シショクシン</t>
    </rPh>
    <rPh sb="12" eb="13">
      <t>オヨ</t>
    </rPh>
    <phoneticPr fontId="11"/>
  </si>
  <si>
    <t>病院</t>
    <phoneticPr fontId="11"/>
  </si>
  <si>
    <t>診療所（歯科診療所を除く）</t>
  </si>
  <si>
    <t>救急告示
医療施設</t>
    <rPh sb="5" eb="7">
      <t>イリョウ</t>
    </rPh>
    <rPh sb="7" eb="9">
      <t>シセツ</t>
    </rPh>
    <phoneticPr fontId="11"/>
  </si>
  <si>
    <t>歯科診療所</t>
  </si>
  <si>
    <t>歯科技工所</t>
  </si>
  <si>
    <t>施術所</t>
  </si>
  <si>
    <t>衛生検査所</t>
  </si>
  <si>
    <t>計</t>
  </si>
  <si>
    <t>国</t>
  </si>
  <si>
    <t>公的医療機関</t>
  </si>
  <si>
    <t>医療法人</t>
  </si>
  <si>
    <t>その他の法人</t>
    <rPh sb="2" eb="3">
      <t>タ</t>
    </rPh>
    <phoneticPr fontId="11"/>
  </si>
  <si>
    <t>個人</t>
  </si>
  <si>
    <t>その他の法人</t>
  </si>
  <si>
    <t>道市町村</t>
  </si>
  <si>
    <t>全道</t>
    <rPh sb="0" eb="1">
      <t>ゼン</t>
    </rPh>
    <rPh sb="1" eb="2">
      <t>ミチ</t>
    </rPh>
    <phoneticPr fontId="21"/>
  </si>
  <si>
    <t>施設数</t>
    <rPh sb="0" eb="2">
      <t>シセツ</t>
    </rPh>
    <phoneticPr fontId="11"/>
  </si>
  <si>
    <t>　　　病床数</t>
    <phoneticPr fontId="11"/>
  </si>
  <si>
    <t>　　　一般</t>
    <phoneticPr fontId="11"/>
  </si>
  <si>
    <t>歯科</t>
    <phoneticPr fontId="11"/>
  </si>
  <si>
    <t>一般病床</t>
    <rPh sb="2" eb="4">
      <t>ビョウショウ</t>
    </rPh>
    <phoneticPr fontId="11"/>
  </si>
  <si>
    <t>療養病床</t>
    <phoneticPr fontId="11"/>
  </si>
  <si>
    <t>精神病床</t>
    <rPh sb="2" eb="4">
      <t>ビョウショウ</t>
    </rPh>
    <phoneticPr fontId="11"/>
  </si>
  <si>
    <t>結核病床</t>
    <rPh sb="2" eb="4">
      <t>ビョウショウ</t>
    </rPh>
    <phoneticPr fontId="11"/>
  </si>
  <si>
    <t>感染症病床</t>
    <rPh sb="0" eb="3">
      <t>カンセンショウ</t>
    </rPh>
    <rPh sb="3" eb="5">
      <t>ビョウショウ</t>
    </rPh>
    <phoneticPr fontId="11"/>
  </si>
  <si>
    <t>施設数</t>
    <phoneticPr fontId="11"/>
  </si>
  <si>
    <t>一般病床数</t>
    <rPh sb="0" eb="2">
      <t>イッパン</t>
    </rPh>
    <phoneticPr fontId="11"/>
  </si>
  <si>
    <t>療養病床数</t>
    <rPh sb="0" eb="2">
      <t>リョウヨウ</t>
    </rPh>
    <rPh sb="2" eb="4">
      <t>ビョウショウ</t>
    </rPh>
    <rPh sb="4" eb="5">
      <t>スウ</t>
    </rPh>
    <phoneticPr fontId="11"/>
  </si>
  <si>
    <t>人口
 10万対</t>
    <phoneticPr fontId="11"/>
  </si>
  <si>
    <t>人口
  10万対</t>
    <phoneticPr fontId="11"/>
  </si>
  <si>
    <t>医師</t>
    <phoneticPr fontId="11"/>
  </si>
  <si>
    <t>歯科医師</t>
    <phoneticPr fontId="11"/>
  </si>
  <si>
    <t>薬剤師</t>
    <phoneticPr fontId="11"/>
  </si>
  <si>
    <t>歯科衛生士</t>
    <rPh sb="0" eb="2">
      <t>シカ</t>
    </rPh>
    <rPh sb="2" eb="5">
      <t>エイセイシ</t>
    </rPh>
    <phoneticPr fontId="11"/>
  </si>
  <si>
    <t>歯科技工士</t>
    <rPh sb="0" eb="2">
      <t>シカ</t>
    </rPh>
    <rPh sb="2" eb="5">
      <t>ギコウシ</t>
    </rPh>
    <phoneticPr fontId="11"/>
  </si>
  <si>
    <t>保健師</t>
    <rPh sb="2" eb="3">
      <t>シ</t>
    </rPh>
    <phoneticPr fontId="11"/>
  </si>
  <si>
    <t>助産師</t>
    <rPh sb="2" eb="3">
      <t>シ</t>
    </rPh>
    <phoneticPr fontId="11"/>
  </si>
  <si>
    <t>看護師</t>
    <rPh sb="2" eb="3">
      <t>シ</t>
    </rPh>
    <phoneticPr fontId="11"/>
  </si>
  <si>
    <t>准看護師</t>
    <rPh sb="3" eb="4">
      <t>シ</t>
    </rPh>
    <phoneticPr fontId="11"/>
  </si>
  <si>
    <t>人口
10万対</t>
    <phoneticPr fontId="11"/>
  </si>
  <si>
    <t>全道</t>
    <rPh sb="0" eb="1">
      <t>ゼン</t>
    </rPh>
    <rPh sb="1" eb="2">
      <t>ドウ</t>
    </rPh>
    <phoneticPr fontId="11"/>
  </si>
  <si>
    <t>人口・世帯・面積</t>
    <phoneticPr fontId="3"/>
  </si>
  <si>
    <t>第２表　総人口（性・年齢階級別）</t>
    <rPh sb="0" eb="1">
      <t>ダイ</t>
    </rPh>
    <rPh sb="2" eb="3">
      <t>ヒョウ</t>
    </rPh>
    <rPh sb="4" eb="5">
      <t>ソウ</t>
    </rPh>
    <rPh sb="5" eb="7">
      <t>ジンコウ</t>
    </rPh>
    <rPh sb="8" eb="9">
      <t>セイ</t>
    </rPh>
    <rPh sb="10" eb="12">
      <t>ネンレイ</t>
    </rPh>
    <rPh sb="12" eb="14">
      <t>カイキュウ</t>
    </rPh>
    <rPh sb="14" eb="15">
      <t>ベツ</t>
    </rPh>
    <phoneticPr fontId="7"/>
  </si>
  <si>
    <t>（人）</t>
    <rPh sb="1" eb="2">
      <t>ヒト</t>
    </rPh>
    <phoneticPr fontId="7"/>
  </si>
  <si>
    <t>上川北部</t>
    <rPh sb="0" eb="2">
      <t>カミカワ</t>
    </rPh>
    <rPh sb="2" eb="4">
      <t>ホクブ</t>
    </rPh>
    <phoneticPr fontId="18"/>
  </si>
  <si>
    <t>第３表　人口の推移</t>
    <rPh sb="0" eb="1">
      <t>ダイ</t>
    </rPh>
    <rPh sb="2" eb="3">
      <t>ヒョウ</t>
    </rPh>
    <rPh sb="4" eb="6">
      <t>ジンコウ</t>
    </rPh>
    <rPh sb="7" eb="9">
      <t>スイイ</t>
    </rPh>
    <phoneticPr fontId="7"/>
  </si>
  <si>
    <t>第４表　年齢三区分別人口の推移</t>
    <rPh sb="0" eb="1">
      <t>ダイ</t>
    </rPh>
    <rPh sb="2" eb="3">
      <t>ヒョウ</t>
    </rPh>
    <rPh sb="4" eb="6">
      <t>ネンレイ</t>
    </rPh>
    <rPh sb="6" eb="8">
      <t>サンク</t>
    </rPh>
    <rPh sb="8" eb="10">
      <t>ブンベツ</t>
    </rPh>
    <rPh sb="10" eb="12">
      <t>ジンコウ</t>
    </rPh>
    <rPh sb="13" eb="15">
      <t>スイイ</t>
    </rPh>
    <phoneticPr fontId="7"/>
  </si>
  <si>
    <t>士別市</t>
    <rPh sb="0" eb="3">
      <t>シベツシ</t>
    </rPh>
    <phoneticPr fontId="1"/>
  </si>
  <si>
    <t>名寄市</t>
    <rPh sb="0" eb="3">
      <t>ナヨロシ</t>
    </rPh>
    <phoneticPr fontId="1"/>
  </si>
  <si>
    <t>和寒町</t>
    <rPh sb="0" eb="3">
      <t>ワッサムチョウ</t>
    </rPh>
    <phoneticPr fontId="1"/>
  </si>
  <si>
    <t>剣淵町</t>
    <rPh sb="0" eb="3">
      <t>ケンブチチョウ</t>
    </rPh>
    <phoneticPr fontId="1"/>
  </si>
  <si>
    <t>下川町</t>
    <rPh sb="0" eb="3">
      <t>シモカワチョウ</t>
    </rPh>
    <phoneticPr fontId="1"/>
  </si>
  <si>
    <t>美深町</t>
    <rPh sb="0" eb="3">
      <t>ビフカチョウ</t>
    </rPh>
    <phoneticPr fontId="1"/>
  </si>
  <si>
    <t>音威子府村</t>
    <rPh sb="0" eb="5">
      <t>オトイネップムラ</t>
    </rPh>
    <phoneticPr fontId="1"/>
  </si>
  <si>
    <t>中川町</t>
    <rPh sb="0" eb="3">
      <t>ナカガワチョウ</t>
    </rPh>
    <phoneticPr fontId="1"/>
  </si>
  <si>
    <t>市町村保健センター及び同様の機能を持つセンター</t>
    <rPh sb="3" eb="5">
      <t>ホケン</t>
    </rPh>
    <rPh sb="9" eb="10">
      <t>オヨ</t>
    </rPh>
    <rPh sb="11" eb="13">
      <t>ドウヨウ</t>
    </rPh>
    <rPh sb="14" eb="16">
      <t>キノウ</t>
    </rPh>
    <rPh sb="17" eb="18">
      <t>モ</t>
    </rPh>
    <phoneticPr fontId="11"/>
  </si>
  <si>
    <t>平成27年</t>
    <phoneticPr fontId="3"/>
  </si>
  <si>
    <t>平成26年末現在</t>
    <phoneticPr fontId="3"/>
  </si>
  <si>
    <t>総人口（性・年齢階級別）</t>
    <rPh sb="0" eb="3">
      <t>ソウジンコウ</t>
    </rPh>
    <rPh sb="4" eb="5">
      <t>セイ</t>
    </rPh>
    <rPh sb="6" eb="8">
      <t>ネンレイ</t>
    </rPh>
    <rPh sb="8" eb="10">
      <t>カイキュウ</t>
    </rPh>
    <rPh sb="10" eb="11">
      <t>ベツ</t>
    </rPh>
    <phoneticPr fontId="3"/>
  </si>
  <si>
    <t>人口の推移</t>
    <rPh sb="0" eb="2">
      <t>ジンコウ</t>
    </rPh>
    <rPh sb="3" eb="5">
      <t>スイイ</t>
    </rPh>
    <phoneticPr fontId="3"/>
  </si>
  <si>
    <t>年齢三区分別人口の推移</t>
    <rPh sb="0" eb="2">
      <t>ネンレイ</t>
    </rPh>
    <rPh sb="2" eb="3">
      <t>サン</t>
    </rPh>
    <rPh sb="3" eb="5">
      <t>クブン</t>
    </rPh>
    <rPh sb="5" eb="6">
      <t>ベツ</t>
    </rPh>
    <rPh sb="6" eb="8">
      <t>ジンコウ</t>
    </rPh>
    <rPh sb="9" eb="11">
      <t>スイイ</t>
    </rPh>
    <phoneticPr fontId="3"/>
  </si>
  <si>
    <t>死亡数（性・年齢階級別）</t>
    <phoneticPr fontId="3"/>
  </si>
  <si>
    <t>　　病　　　院</t>
    <phoneticPr fontId="11"/>
  </si>
  <si>
    <t>診　療　所</t>
    <phoneticPr fontId="11"/>
  </si>
  <si>
    <t>平成27年10月1日現在</t>
    <phoneticPr fontId="3"/>
  </si>
  <si>
    <t>保健医療施設数</t>
    <rPh sb="0" eb="2">
      <t>ホケン</t>
    </rPh>
    <rPh sb="2" eb="4">
      <t>イリョウ</t>
    </rPh>
    <rPh sb="4" eb="6">
      <t>シセツ</t>
    </rPh>
    <rPh sb="6" eb="7">
      <t>スウ</t>
    </rPh>
    <phoneticPr fontId="3"/>
  </si>
  <si>
    <t>上川北部</t>
    <rPh sb="0" eb="2">
      <t>カミカワ</t>
    </rPh>
    <rPh sb="2" eb="4">
      <t>ホクブ</t>
    </rPh>
    <phoneticPr fontId="3"/>
  </si>
  <si>
    <t>出生数及び合計特殊出生率の推移</t>
    <rPh sb="0" eb="3">
      <t>シュッショウスウ</t>
    </rPh>
    <rPh sb="3" eb="4">
      <t>オヨ</t>
    </rPh>
    <rPh sb="5" eb="7">
      <t>ゴウケイ</t>
    </rPh>
    <rPh sb="7" eb="9">
      <t>トクシュ</t>
    </rPh>
    <rPh sb="9" eb="11">
      <t>シュッショウ</t>
    </rPh>
    <rPh sb="11" eb="12">
      <t>リツ</t>
    </rPh>
    <rPh sb="13" eb="15">
      <t>スイイ</t>
    </rPh>
    <phoneticPr fontId="3"/>
  </si>
  <si>
    <t>出生数の推移</t>
    <rPh sb="0" eb="3">
      <t>シュッショウスウ</t>
    </rPh>
    <rPh sb="4" eb="6">
      <t>スイイ</t>
    </rPh>
    <phoneticPr fontId="3"/>
  </si>
  <si>
    <t>合計特殊出生率の推移</t>
    <rPh sb="0" eb="2">
      <t>ゴウケイ</t>
    </rPh>
    <rPh sb="2" eb="4">
      <t>トクシュ</t>
    </rPh>
    <rPh sb="4" eb="6">
      <t>シュッセイ</t>
    </rPh>
    <rPh sb="6" eb="7">
      <t>リツ</t>
    </rPh>
    <rPh sb="8" eb="10">
      <t>スイイ</t>
    </rPh>
    <phoneticPr fontId="3"/>
  </si>
  <si>
    <t>平成22年</t>
    <rPh sb="0" eb="2">
      <t>ヘイセイ</t>
    </rPh>
    <rPh sb="4" eb="5">
      <t>ネン</t>
    </rPh>
    <phoneticPr fontId="3"/>
  </si>
  <si>
    <t>平成23年</t>
    <rPh sb="0" eb="2">
      <t>ヘイセイ</t>
    </rPh>
    <rPh sb="4" eb="5">
      <t>ネン</t>
    </rPh>
    <phoneticPr fontId="3"/>
  </si>
  <si>
    <t>平成24年</t>
    <rPh sb="0" eb="2">
      <t>ヘイセイ</t>
    </rPh>
    <rPh sb="4" eb="5">
      <t>ネン</t>
    </rPh>
    <phoneticPr fontId="3"/>
  </si>
  <si>
    <t>平成25年</t>
    <rPh sb="0" eb="2">
      <t>ヘイセイ</t>
    </rPh>
    <rPh sb="4" eb="5">
      <t>ネン</t>
    </rPh>
    <phoneticPr fontId="3"/>
  </si>
  <si>
    <t>平成26年</t>
    <rPh sb="0" eb="2">
      <t>ヘイセイ</t>
    </rPh>
    <rPh sb="4" eb="5">
      <t>ネン</t>
    </rPh>
    <phoneticPr fontId="3"/>
  </si>
  <si>
    <t>平成27年</t>
    <rPh sb="0" eb="2">
      <t>ヘイセイ</t>
    </rPh>
    <rPh sb="4" eb="5">
      <t>ネン</t>
    </rPh>
    <phoneticPr fontId="3"/>
  </si>
  <si>
    <t>平成19年</t>
    <rPh sb="0" eb="2">
      <t>ヘイセイ</t>
    </rPh>
    <rPh sb="4" eb="5">
      <t>ネン</t>
    </rPh>
    <phoneticPr fontId="3"/>
  </si>
  <si>
    <t>平成20年</t>
    <rPh sb="0" eb="2">
      <t>ヘイセイ</t>
    </rPh>
    <rPh sb="4" eb="5">
      <t>ネン</t>
    </rPh>
    <phoneticPr fontId="3"/>
  </si>
  <si>
    <t>平成21年</t>
    <rPh sb="0" eb="2">
      <t>ヘイセイ</t>
    </rPh>
    <rPh sb="4" eb="5">
      <t>ネン</t>
    </rPh>
    <phoneticPr fontId="3"/>
  </si>
  <si>
    <t>死亡数（主な死因別）及び死亡率（人口10万対）</t>
    <rPh sb="4" eb="5">
      <t>オモ</t>
    </rPh>
    <rPh sb="6" eb="8">
      <t>シイン</t>
    </rPh>
    <rPh sb="8" eb="9">
      <t>ベツ</t>
    </rPh>
    <rPh sb="10" eb="11">
      <t>オヨ</t>
    </rPh>
    <rPh sb="12" eb="15">
      <t>シボウリツ</t>
    </rPh>
    <rPh sb="16" eb="18">
      <t>ジンコウ</t>
    </rPh>
    <rPh sb="20" eb="21">
      <t>マン</t>
    </rPh>
    <rPh sb="21" eb="22">
      <t>タイ</t>
    </rPh>
    <phoneticPr fontId="3"/>
  </si>
  <si>
    <t>第８表　平均寿命</t>
    <rPh sb="0" eb="1">
      <t>ダイ</t>
    </rPh>
    <rPh sb="2" eb="3">
      <t>ヒョウ</t>
    </rPh>
    <rPh sb="4" eb="6">
      <t>ヘイキン</t>
    </rPh>
    <rPh sb="6" eb="8">
      <t>ジュミョウ</t>
    </rPh>
    <phoneticPr fontId="11"/>
  </si>
  <si>
    <t>医療施設数・病床数（人口10万対）</t>
    <phoneticPr fontId="3"/>
  </si>
  <si>
    <t>保健医療従事者数（人口10万対）</t>
    <rPh sb="0" eb="2">
      <t>ホケン</t>
    </rPh>
    <rPh sb="2" eb="4">
      <t>イリョウ</t>
    </rPh>
    <rPh sb="4" eb="7">
      <t>ジュウジシャ</t>
    </rPh>
    <rPh sb="7" eb="8">
      <t>スウ</t>
    </rPh>
    <phoneticPr fontId="3"/>
  </si>
  <si>
    <t>統計資料（市町村別）</t>
    <rPh sb="0" eb="2">
      <t>トウケイ</t>
    </rPh>
    <rPh sb="2" eb="4">
      <t>シリョウ</t>
    </rPh>
    <rPh sb="5" eb="8">
      <t>シチョウソン</t>
    </rPh>
    <rPh sb="8" eb="9">
      <t>ベツ</t>
    </rPh>
    <phoneticPr fontId="3"/>
  </si>
  <si>
    <t>第１表</t>
    <rPh sb="0" eb="1">
      <t>ダイ</t>
    </rPh>
    <rPh sb="2" eb="3">
      <t>ヒョウ</t>
    </rPh>
    <phoneticPr fontId="3"/>
  </si>
  <si>
    <t>人　口 （総人口）</t>
    <rPh sb="0" eb="1">
      <t>ヒト</t>
    </rPh>
    <rPh sb="2" eb="3">
      <t>クチ</t>
    </rPh>
    <rPh sb="5" eb="8">
      <t>ソウジンコウ</t>
    </rPh>
    <phoneticPr fontId="7"/>
  </si>
  <si>
    <t>世 帯 数 （総世帯数）</t>
    <rPh sb="0" eb="1">
      <t>ヨ</t>
    </rPh>
    <rPh sb="2" eb="3">
      <t>オビ</t>
    </rPh>
    <rPh sb="4" eb="5">
      <t>カズ</t>
    </rPh>
    <rPh sb="7" eb="8">
      <t>ソウ</t>
    </rPh>
    <rPh sb="8" eb="11">
      <t>セタイスウ</t>
    </rPh>
    <phoneticPr fontId="7"/>
  </si>
  <si>
    <r>
      <t xml:space="preserve">心疾患
</t>
    </r>
    <r>
      <rPr>
        <sz val="9"/>
        <color theme="1"/>
        <rFont val="ＭＳ ゴシック"/>
        <family val="3"/>
        <charset val="128"/>
      </rPr>
      <t>（高血圧性を除く）</t>
    </r>
    <phoneticPr fontId="16"/>
  </si>
  <si>
    <t>受診率(％)</t>
    <rPh sb="0" eb="3">
      <t>ジュシンリツ</t>
    </rPh>
    <phoneticPr fontId="11"/>
  </si>
  <si>
    <t>第２表</t>
    <rPh sb="0" eb="1">
      <t>ダイ</t>
    </rPh>
    <rPh sb="2" eb="3">
      <t>ヒョウ</t>
    </rPh>
    <phoneticPr fontId="3"/>
  </si>
  <si>
    <t>出典：国勢調査</t>
    <rPh sb="0" eb="2">
      <t>シュッテン</t>
    </rPh>
    <phoneticPr fontId="7"/>
  </si>
  <si>
    <t>出典：国勢調査及び国立社会保障・人口問題研究所による推計</t>
    <rPh sb="0" eb="2">
      <t>シュッテン</t>
    </rPh>
    <rPh sb="7" eb="8">
      <t>オヨ</t>
    </rPh>
    <rPh sb="9" eb="11">
      <t>コクリツ</t>
    </rPh>
    <rPh sb="11" eb="13">
      <t>シャカイ</t>
    </rPh>
    <rPh sb="13" eb="15">
      <t>ホショウ</t>
    </rPh>
    <rPh sb="16" eb="18">
      <t>ジンコウ</t>
    </rPh>
    <rPh sb="18" eb="20">
      <t>モンダイ</t>
    </rPh>
    <rPh sb="20" eb="23">
      <t>ケンキュウショ</t>
    </rPh>
    <rPh sb="26" eb="28">
      <t>スイケイ</t>
    </rPh>
    <phoneticPr fontId="7"/>
  </si>
  <si>
    <t>平成27年</t>
    <rPh sb="0" eb="2">
      <t>ヘイセイ</t>
    </rPh>
    <rPh sb="4" eb="5">
      <t>ネン</t>
    </rPh>
    <phoneticPr fontId="3"/>
  </si>
  <si>
    <t>第８章　資料編</t>
    <phoneticPr fontId="3"/>
  </si>
  <si>
    <t>第８章　資料編</t>
    <rPh sb="3" eb="6">
      <t>シリョウヘン</t>
    </rPh>
    <phoneticPr fontId="3"/>
  </si>
  <si>
    <t>出典：道北地域保健情報年報</t>
    <rPh sb="0" eb="2">
      <t>シュッテン</t>
    </rPh>
    <rPh sb="3" eb="5">
      <t>ドウホク</t>
    </rPh>
    <rPh sb="5" eb="7">
      <t>チイキ</t>
    </rPh>
    <rPh sb="7" eb="9">
      <t>ホケン</t>
    </rPh>
    <rPh sb="9" eb="11">
      <t>ジョウホウ</t>
    </rPh>
    <rPh sb="11" eb="13">
      <t>ネンポウ</t>
    </rPh>
    <phoneticPr fontId="7"/>
  </si>
  <si>
    <t>第６表　死亡数（性・年齢階級別）</t>
    <rPh sb="0" eb="1">
      <t>ダ_x0000_</t>
    </rPh>
    <rPh sb="2" eb="3">
      <t>_x0000__x0001__x0002_</t>
    </rPh>
    <rPh sb="4" eb="7">
      <t>_x0002__x0001__x0005__x0004__x0003_</t>
    </rPh>
    <rPh sb="8" eb="9">
      <t xml:space="preserve">
_x0008_</t>
    </rPh>
    <rPh sb="10" eb="12">
      <t>_x0001__x000C_
_x0002_</t>
    </rPh>
    <rPh sb="12" eb="14">
      <t>_x0010__x000C__x0002__x0015__x000E_</t>
    </rPh>
    <rPh sb="14" eb="15">
      <t/>
    </rPh>
    <phoneticPr fontId="7"/>
  </si>
  <si>
    <t>出典等：１　道北地域保健情報年報</t>
    <rPh sb="0" eb="2">
      <t>シュッテン</t>
    </rPh>
    <rPh sb="2" eb="3">
      <t>トウ</t>
    </rPh>
    <rPh sb="6" eb="8">
      <t>ドウホク</t>
    </rPh>
    <rPh sb="8" eb="10">
      <t>チイキ</t>
    </rPh>
    <rPh sb="10" eb="12">
      <t>ホケン</t>
    </rPh>
    <rPh sb="12" eb="14">
      <t>ジョウホウ</t>
    </rPh>
    <rPh sb="14" eb="16">
      <t>ネンポウ</t>
    </rPh>
    <phoneticPr fontId="7"/>
  </si>
  <si>
    <t>　 　　 ２　「率」は平成26年9月末日現在の住民基本台帳人口を用いて算出。</t>
    <rPh sb="8" eb="9">
      <t>リツ</t>
    </rPh>
    <rPh sb="11" eb="13">
      <t>ヘイセイ</t>
    </rPh>
    <rPh sb="15" eb="16">
      <t>ネン</t>
    </rPh>
    <rPh sb="17" eb="19">
      <t>ガツマツ</t>
    </rPh>
    <rPh sb="19" eb="22">
      <t>ニチゲンザイ</t>
    </rPh>
    <rPh sb="23" eb="25">
      <t>ジュウミン</t>
    </rPh>
    <rPh sb="25" eb="27">
      <t>キホン</t>
    </rPh>
    <rPh sb="27" eb="29">
      <t>ダイチョウ</t>
    </rPh>
    <rPh sb="29" eb="31">
      <t>ジンコウ</t>
    </rPh>
    <rPh sb="32" eb="33">
      <t>モチ</t>
    </rPh>
    <rPh sb="35" eb="37">
      <t>サンシュツ</t>
    </rPh>
    <phoneticPr fontId="11"/>
  </si>
  <si>
    <t>第３表</t>
    <rPh sb="0" eb="1">
      <t>ダイ</t>
    </rPh>
    <rPh sb="2" eb="3">
      <t>ヒョウ</t>
    </rPh>
    <phoneticPr fontId="3"/>
  </si>
  <si>
    <t>第４表</t>
    <rPh sb="0" eb="1">
      <t>ダイ</t>
    </rPh>
    <rPh sb="2" eb="3">
      <t>ヒョウ</t>
    </rPh>
    <phoneticPr fontId="3"/>
  </si>
  <si>
    <t>第５表</t>
    <rPh sb="0" eb="1">
      <t>ダイ</t>
    </rPh>
    <rPh sb="2" eb="3">
      <t>ヒョウ</t>
    </rPh>
    <phoneticPr fontId="3"/>
  </si>
  <si>
    <t>第６表</t>
    <rPh sb="0" eb="1">
      <t>ダイ</t>
    </rPh>
    <rPh sb="2" eb="3">
      <t>ヒョウ</t>
    </rPh>
    <phoneticPr fontId="3"/>
  </si>
  <si>
    <t>第７表</t>
    <rPh sb="0" eb="1">
      <t>ダイ</t>
    </rPh>
    <rPh sb="2" eb="3">
      <t>ヒョウ</t>
    </rPh>
    <phoneticPr fontId="3"/>
  </si>
  <si>
    <t>第８表</t>
    <rPh sb="0" eb="1">
      <t>ダイ</t>
    </rPh>
    <rPh sb="2" eb="3">
      <t>ヒョウ</t>
    </rPh>
    <phoneticPr fontId="3"/>
  </si>
  <si>
    <t>出典：市区町村別生命表</t>
    <rPh sb="0" eb="2">
      <t>シュッテン</t>
    </rPh>
    <rPh sb="3" eb="5">
      <t>シク</t>
    </rPh>
    <rPh sb="5" eb="7">
      <t>チョウソン</t>
    </rPh>
    <rPh sb="7" eb="8">
      <t>ベツ</t>
    </rPh>
    <rPh sb="8" eb="10">
      <t>セイメイ</t>
    </rPh>
    <rPh sb="10" eb="11">
      <t>ヒョウ</t>
    </rPh>
    <phoneticPr fontId="7"/>
  </si>
  <si>
    <t>　 　　 ２　全道の数のうち、歯科技工所・施術所・市町村保健センター（類似施設欄含む）各欄は、札幌市を除く。</t>
    <rPh sb="7" eb="9">
      <t>ゼンドウ</t>
    </rPh>
    <rPh sb="10" eb="11">
      <t>カズ</t>
    </rPh>
    <rPh sb="15" eb="17">
      <t>シカ</t>
    </rPh>
    <rPh sb="17" eb="19">
      <t>ギコウ</t>
    </rPh>
    <rPh sb="19" eb="20">
      <t>ジョ</t>
    </rPh>
    <rPh sb="21" eb="23">
      <t>シジュツ</t>
    </rPh>
    <rPh sb="23" eb="24">
      <t>ジョ</t>
    </rPh>
    <rPh sb="25" eb="28">
      <t>シチョウソン</t>
    </rPh>
    <rPh sb="28" eb="30">
      <t>ホケン</t>
    </rPh>
    <rPh sb="35" eb="37">
      <t>ルイジ</t>
    </rPh>
    <rPh sb="37" eb="39">
      <t>シセツ</t>
    </rPh>
    <rPh sb="39" eb="40">
      <t>ラン</t>
    </rPh>
    <rPh sb="40" eb="41">
      <t>フク</t>
    </rPh>
    <rPh sb="43" eb="45">
      <t>カクラン</t>
    </rPh>
    <rPh sb="47" eb="50">
      <t>サッポロシ</t>
    </rPh>
    <rPh sb="51" eb="52">
      <t>ノゾ</t>
    </rPh>
    <phoneticPr fontId="11"/>
  </si>
  <si>
    <t>　 　　 ２　受診率の算定対象年齢は、「がん対策推進基本計画」（平成24年６月８日閣議決定）に基づき、40～69歳まで</t>
    <rPh sb="7" eb="9">
      <t>ジュシン</t>
    </rPh>
    <rPh sb="9" eb="10">
      <t>リツ</t>
    </rPh>
    <rPh sb="11" eb="13">
      <t>サンテイ</t>
    </rPh>
    <rPh sb="13" eb="15">
      <t>タイショウ</t>
    </rPh>
    <rPh sb="15" eb="17">
      <t>ネンレイ</t>
    </rPh>
    <rPh sb="22" eb="24">
      <t>タイサク</t>
    </rPh>
    <rPh sb="24" eb="26">
      <t>スイシン</t>
    </rPh>
    <rPh sb="26" eb="28">
      <t>キホン</t>
    </rPh>
    <rPh sb="28" eb="30">
      <t>ケイカク</t>
    </rPh>
    <rPh sb="32" eb="34">
      <t>ヘイセイ</t>
    </rPh>
    <rPh sb="36" eb="37">
      <t>ネン</t>
    </rPh>
    <rPh sb="38" eb="39">
      <t>ガツ</t>
    </rPh>
    <rPh sb="40" eb="41">
      <t>カ</t>
    </rPh>
    <rPh sb="41" eb="43">
      <t>カクギ</t>
    </rPh>
    <rPh sb="43" eb="45">
      <t>ケッテイ</t>
    </rPh>
    <rPh sb="47" eb="48">
      <t>モト</t>
    </rPh>
    <rPh sb="56" eb="57">
      <t>サイ</t>
    </rPh>
    <phoneticPr fontId="11"/>
  </si>
  <si>
    <t>　 　　 ２　受診率の算定対象年齢は、「がん対策推進基本計画」（平成24年６月８日閣議決定）に基づき、20～69歳まで</t>
    <rPh sb="7" eb="9">
      <t>ジュシン</t>
    </rPh>
    <rPh sb="9" eb="10">
      <t>リツ</t>
    </rPh>
    <rPh sb="11" eb="13">
      <t>サンテイ</t>
    </rPh>
    <rPh sb="13" eb="15">
      <t>タイショウ</t>
    </rPh>
    <rPh sb="15" eb="17">
      <t>ネンレイ</t>
    </rPh>
    <rPh sb="22" eb="24">
      <t>タイサク</t>
    </rPh>
    <rPh sb="24" eb="26">
      <t>スイシン</t>
    </rPh>
    <rPh sb="26" eb="28">
      <t>キホン</t>
    </rPh>
    <rPh sb="28" eb="30">
      <t>ケイカク</t>
    </rPh>
    <rPh sb="32" eb="34">
      <t>ヘイセイ</t>
    </rPh>
    <rPh sb="36" eb="37">
      <t>ネン</t>
    </rPh>
    <rPh sb="38" eb="39">
      <t>ガツ</t>
    </rPh>
    <rPh sb="40" eb="41">
      <t>カ</t>
    </rPh>
    <rPh sb="41" eb="43">
      <t>カクギ</t>
    </rPh>
    <rPh sb="43" eb="45">
      <t>ケッテイ</t>
    </rPh>
    <rPh sb="47" eb="48">
      <t>モト</t>
    </rPh>
    <rPh sb="56" eb="57">
      <t>サイ</t>
    </rPh>
    <phoneticPr fontId="11"/>
  </si>
  <si>
    <t>第５表　出生数及び合計特殊出生率の推移</t>
    <rPh sb="0" eb="1">
      <t>ダイ</t>
    </rPh>
    <rPh sb="2" eb="3">
      <t>ヒョウ</t>
    </rPh>
    <rPh sb="4" eb="7">
      <t>シュッショウスウ</t>
    </rPh>
    <rPh sb="7" eb="8">
      <t>オヨ</t>
    </rPh>
    <rPh sb="9" eb="11">
      <t>ゴウケイ</t>
    </rPh>
    <rPh sb="11" eb="13">
      <t>トクシュ</t>
    </rPh>
    <rPh sb="13" eb="15">
      <t>シュッセイ</t>
    </rPh>
    <rPh sb="15" eb="16">
      <t>リツ</t>
    </rPh>
    <rPh sb="17" eb="19">
      <t>スイイ</t>
    </rPh>
    <phoneticPr fontId="7"/>
  </si>
  <si>
    <t>第９表</t>
    <rPh sb="0" eb="1">
      <t>ダイ</t>
    </rPh>
    <rPh sb="2" eb="3">
      <t>ヒョウ</t>
    </rPh>
    <phoneticPr fontId="3"/>
  </si>
  <si>
    <t>第10表</t>
    <rPh sb="0" eb="1">
      <t>ダイ</t>
    </rPh>
    <rPh sb="3" eb="4">
      <t>ヒョウ</t>
    </rPh>
    <phoneticPr fontId="3"/>
  </si>
  <si>
    <t>第11表</t>
    <rPh sb="0" eb="1">
      <t>ダイ</t>
    </rPh>
    <rPh sb="3" eb="4">
      <t>ヒョウ</t>
    </rPh>
    <phoneticPr fontId="3"/>
  </si>
  <si>
    <t>第12表</t>
    <rPh sb="0" eb="1">
      <t>ダイ</t>
    </rPh>
    <rPh sb="3" eb="4">
      <t>ヒョウ</t>
    </rPh>
    <phoneticPr fontId="3"/>
  </si>
  <si>
    <t>第９表　保健医療施設数</t>
    <phoneticPr fontId="11"/>
  </si>
  <si>
    <t>第10表　医療施設数・病床数（人口10万対）</t>
    <rPh sb="0" eb="1">
      <t>ダイ</t>
    </rPh>
    <rPh sb="3" eb="4">
      <t>ヒョウ</t>
    </rPh>
    <rPh sb="5" eb="7">
      <t>イリョウ</t>
    </rPh>
    <rPh sb="7" eb="10">
      <t>シセツスウ</t>
    </rPh>
    <rPh sb="11" eb="14">
      <t>ビョウショウスウ</t>
    </rPh>
    <rPh sb="15" eb="17">
      <t>ジンコウ</t>
    </rPh>
    <rPh sb="19" eb="20">
      <t>ヨロズ</t>
    </rPh>
    <rPh sb="20" eb="21">
      <t>タイ</t>
    </rPh>
    <phoneticPr fontId="11"/>
  </si>
  <si>
    <t>第11表　保健医療従事者数（人口10万対）</t>
    <phoneticPr fontId="11"/>
  </si>
  <si>
    <t>･･･</t>
    <phoneticPr fontId="7"/>
  </si>
  <si>
    <t>第８章　資 料 編</t>
    <rPh sb="0" eb="1">
      <t>ダイ</t>
    </rPh>
    <rPh sb="2" eb="3">
      <t>ショウ</t>
    </rPh>
    <rPh sb="4" eb="5">
      <t>シ</t>
    </rPh>
    <rPh sb="6" eb="7">
      <t>リョウ</t>
    </rPh>
    <rPh sb="8" eb="9">
      <t>ヘン</t>
    </rPh>
    <phoneticPr fontId="3"/>
  </si>
  <si>
    <t>第12表　健康増進事業（胃がん検診受診状況）</t>
    <rPh sb="5" eb="7">
      <t>ケンコウ</t>
    </rPh>
    <rPh sb="7" eb="9">
      <t>ゾウシン</t>
    </rPh>
    <rPh sb="9" eb="11">
      <t>ジギョウ</t>
    </rPh>
    <rPh sb="17" eb="19">
      <t>ジュシン</t>
    </rPh>
    <rPh sb="19" eb="21">
      <t>ジョウキョウ</t>
    </rPh>
    <phoneticPr fontId="11"/>
  </si>
  <si>
    <t>第13表　健康増進事業（大腸がん検診受診状況）</t>
    <rPh sb="12" eb="14">
      <t>ダイチョウ</t>
    </rPh>
    <rPh sb="18" eb="20">
      <t>ジュシン</t>
    </rPh>
    <rPh sb="20" eb="22">
      <t>ジョウキョウ</t>
    </rPh>
    <phoneticPr fontId="11"/>
  </si>
  <si>
    <t>第14表　健康増進事業（肺がん検診受診状況）</t>
    <rPh sb="12" eb="13">
      <t>ハイ</t>
    </rPh>
    <rPh sb="19" eb="21">
      <t>ジョウキョウ</t>
    </rPh>
    <phoneticPr fontId="11"/>
  </si>
  <si>
    <t>第15表　健康増進事業（子宮頸がん検診受診状況）</t>
    <rPh sb="12" eb="14">
      <t>シキュウ</t>
    </rPh>
    <rPh sb="14" eb="15">
      <t>ケイ</t>
    </rPh>
    <rPh sb="19" eb="21">
      <t>ジュシン</t>
    </rPh>
    <rPh sb="21" eb="23">
      <t>ジョウキョウ</t>
    </rPh>
    <phoneticPr fontId="11"/>
  </si>
  <si>
    <t>第16表　健康増進事業（乳がん検診受診状況）</t>
    <rPh sb="12" eb="13">
      <t>ニュウ</t>
    </rPh>
    <rPh sb="15" eb="17">
      <t>ケンシン</t>
    </rPh>
    <rPh sb="17" eb="19">
      <t>ジュシン</t>
    </rPh>
    <rPh sb="19" eb="21">
      <t>ジョウキョウ</t>
    </rPh>
    <phoneticPr fontId="11"/>
  </si>
  <si>
    <t>管内医療機関一覧</t>
    <rPh sb="0" eb="2">
      <t>カンナイ</t>
    </rPh>
    <rPh sb="2" eb="4">
      <t>イリョウ</t>
    </rPh>
    <rPh sb="4" eb="6">
      <t>キカン</t>
    </rPh>
    <rPh sb="6" eb="8">
      <t>イチラン</t>
    </rPh>
    <phoneticPr fontId="7"/>
  </si>
  <si>
    <t>医療機関名</t>
    <rPh sb="0" eb="2">
      <t>イリョウ</t>
    </rPh>
    <rPh sb="2" eb="4">
      <t>キカン</t>
    </rPh>
    <rPh sb="4" eb="5">
      <t>メイ</t>
    </rPh>
    <phoneticPr fontId="3"/>
  </si>
  <si>
    <t>所在地</t>
    <rPh sb="0" eb="3">
      <t>ショザイチ</t>
    </rPh>
    <phoneticPr fontId="3"/>
  </si>
  <si>
    <t>電話番号</t>
    <rPh sb="0" eb="2">
      <t>デンワ</t>
    </rPh>
    <rPh sb="2" eb="4">
      <t>バンゴウ</t>
    </rPh>
    <phoneticPr fontId="3"/>
  </si>
  <si>
    <t>士別市立病院</t>
    <rPh sb="2" eb="4">
      <t>シリツ</t>
    </rPh>
    <phoneticPr fontId="1"/>
  </si>
  <si>
    <t>095-0048</t>
  </si>
  <si>
    <t>士別市東11条5丁目3029番地1</t>
    <rPh sb="6" eb="7">
      <t>ジョウ</t>
    </rPh>
    <rPh sb="8" eb="10">
      <t>チョウメ</t>
    </rPh>
    <rPh sb="15" eb="16">
      <t>チ</t>
    </rPh>
    <phoneticPr fontId="1"/>
  </si>
  <si>
    <t>国民健康保険町立和寒病院</t>
  </si>
  <si>
    <t>098-0132</t>
  </si>
  <si>
    <t>上川郡和寒町字西町111番地</t>
  </si>
  <si>
    <t>名寄市立総合病院</t>
  </si>
  <si>
    <t>096-0017</t>
  </si>
  <si>
    <t>名寄市西7条南8丁目1番地</t>
  </si>
  <si>
    <t>町立下川病院</t>
  </si>
  <si>
    <t>098-1205</t>
  </si>
  <si>
    <t>上川郡下川町西町36番地</t>
  </si>
  <si>
    <t>ＪＡ北海道厚生連美深厚生病院</t>
  </si>
  <si>
    <t>098-2231</t>
  </si>
  <si>
    <t>中川郡美深町東1条南3丁目</t>
  </si>
  <si>
    <t>医療法人臨生会吉田病院</t>
  </si>
  <si>
    <t>096-0013</t>
  </si>
  <si>
    <t>名寄市西3条南6丁目8番地2</t>
  </si>
  <si>
    <t>医療法人社団三愛会名寄三愛病院</t>
  </si>
  <si>
    <t>096-0031</t>
  </si>
  <si>
    <t>名寄市西1条北5丁目1番19</t>
  </si>
  <si>
    <t>名寄東病院</t>
    <rPh sb="0" eb="2">
      <t>ナヨロ</t>
    </rPh>
    <rPh sb="2" eb="3">
      <t>ヒガシ</t>
    </rPh>
    <rPh sb="3" eb="5">
      <t>ビョウイン</t>
    </rPh>
    <phoneticPr fontId="1"/>
  </si>
  <si>
    <t>096-0006</t>
  </si>
  <si>
    <t>名寄市東６条南５丁目91番地３</t>
    <rPh sb="3" eb="4">
      <t>ヒガシ</t>
    </rPh>
    <rPh sb="5" eb="6">
      <t>ジョウ</t>
    </rPh>
    <rPh sb="6" eb="7">
      <t>ミナミ</t>
    </rPh>
    <rPh sb="8" eb="10">
      <t>チョウメ</t>
    </rPh>
    <rPh sb="12" eb="14">
      <t>バンチ</t>
    </rPh>
    <phoneticPr fontId="1"/>
  </si>
  <si>
    <t>01654-3-3101</t>
  </si>
  <si>
    <t>01654-3-3381</t>
  </si>
  <si>
    <t>01654-3-3911</t>
  </si>
  <si>
    <t>01654-3-2188</t>
  </si>
  <si>
    <t>0165-23-2166</t>
  </si>
  <si>
    <t>0165-32-2103</t>
  </si>
  <si>
    <t>01655-4-2039</t>
  </si>
  <si>
    <t>01656-2-1631</t>
  </si>
  <si>
    <t>医療法人社団名寄中央整形外科</t>
  </si>
  <si>
    <t>名寄市西２条南６丁目10番地</t>
  </si>
  <si>
    <t>音威子府村立診療所</t>
  </si>
  <si>
    <t>陸上自衛隊名寄駐とん地医務室</t>
    <rPh sb="0" eb="2">
      <t>リクジョウ</t>
    </rPh>
    <rPh sb="2" eb="5">
      <t>ジエイタイ</t>
    </rPh>
    <rPh sb="5" eb="7">
      <t>ナヨロ</t>
    </rPh>
    <rPh sb="7" eb="8">
      <t>チュウ</t>
    </rPh>
    <rPh sb="10" eb="11">
      <t>チ</t>
    </rPh>
    <rPh sb="11" eb="14">
      <t>イムシツ</t>
    </rPh>
    <phoneticPr fontId="3"/>
  </si>
  <si>
    <t>名寄市内淵８４</t>
    <rPh sb="0" eb="3">
      <t>ナヨロシ</t>
    </rPh>
    <rPh sb="3" eb="5">
      <t>ナイブチ</t>
    </rPh>
    <phoneticPr fontId="3"/>
  </si>
  <si>
    <t>中川町立診療所</t>
    <rPh sb="0" eb="2">
      <t>ナカガワ</t>
    </rPh>
    <rPh sb="2" eb="4">
      <t>チョウリツ</t>
    </rPh>
    <rPh sb="4" eb="6">
      <t>シンリョウ</t>
    </rPh>
    <rPh sb="6" eb="7">
      <t>ショ</t>
    </rPh>
    <phoneticPr fontId="3"/>
  </si>
  <si>
    <t>中川町字中川382番地１</t>
    <rPh sb="0" eb="3">
      <t>ナカガワチョウ</t>
    </rPh>
    <rPh sb="3" eb="4">
      <t>アザ</t>
    </rPh>
    <rPh sb="4" eb="6">
      <t>ナカガワ</t>
    </rPh>
    <rPh sb="9" eb="10">
      <t>バン</t>
    </rPh>
    <rPh sb="10" eb="11">
      <t>チ</t>
    </rPh>
    <phoneticPr fontId="3"/>
  </si>
  <si>
    <t>096-0012</t>
  </si>
  <si>
    <t>098-2501</t>
  </si>
  <si>
    <t>096-0078</t>
  </si>
  <si>
    <t>098-2802</t>
  </si>
  <si>
    <t>01654-3-2006</t>
  </si>
  <si>
    <t>01656-5-3321</t>
  </si>
  <si>
    <t>01654-3-2137</t>
  </si>
  <si>
    <t>01656-7-2018</t>
  </si>
  <si>
    <t>医療法人社団たに内科クリニック</t>
    <rPh sb="0" eb="2">
      <t>イリョウ</t>
    </rPh>
    <rPh sb="2" eb="4">
      <t>ホウジン</t>
    </rPh>
    <rPh sb="4" eb="6">
      <t>シャダン</t>
    </rPh>
    <rPh sb="8" eb="10">
      <t>ナイカ</t>
    </rPh>
    <phoneticPr fontId="3"/>
  </si>
  <si>
    <t>096-0018</t>
  </si>
  <si>
    <t>名寄市西8条南11丁目28番地159</t>
    <rPh sb="0" eb="3">
      <t>ナヨロシ</t>
    </rPh>
    <rPh sb="3" eb="4">
      <t>ニシ</t>
    </rPh>
    <rPh sb="5" eb="6">
      <t>ジョウ</t>
    </rPh>
    <rPh sb="6" eb="7">
      <t>ミナミ</t>
    </rPh>
    <rPh sb="9" eb="11">
      <t>チョウメ</t>
    </rPh>
    <rPh sb="13" eb="15">
      <t>バンチ</t>
    </rPh>
    <phoneticPr fontId="3"/>
  </si>
  <si>
    <t>医療法人社団あべクリニック</t>
    <rPh sb="0" eb="2">
      <t>イリョウ</t>
    </rPh>
    <rPh sb="2" eb="4">
      <t>ホウジン</t>
    </rPh>
    <rPh sb="4" eb="6">
      <t>シャダン</t>
    </rPh>
    <phoneticPr fontId="3"/>
  </si>
  <si>
    <t>096-0011</t>
  </si>
  <si>
    <t>医療法人社団片平外科・脳神経外科</t>
    <rPh sb="0" eb="2">
      <t>イリョウ</t>
    </rPh>
    <rPh sb="2" eb="4">
      <t>ホウジン</t>
    </rPh>
    <rPh sb="4" eb="6">
      <t>シャダン</t>
    </rPh>
    <rPh sb="6" eb="8">
      <t>カタヒラ</t>
    </rPh>
    <rPh sb="8" eb="10">
      <t>ゲカ</t>
    </rPh>
    <rPh sb="11" eb="12">
      <t>ノウ</t>
    </rPh>
    <rPh sb="12" eb="14">
      <t>シンケイ</t>
    </rPh>
    <rPh sb="14" eb="16">
      <t>ゲカ</t>
    </rPh>
    <phoneticPr fontId="3"/>
  </si>
  <si>
    <t>096-0010</t>
  </si>
  <si>
    <t>名寄市大通南３丁目３番地</t>
    <rPh sb="0" eb="3">
      <t>ナヨロシ</t>
    </rPh>
    <rPh sb="3" eb="5">
      <t>オオドオリ</t>
    </rPh>
    <rPh sb="5" eb="6">
      <t>ミナミ</t>
    </rPh>
    <rPh sb="7" eb="9">
      <t>チョウメ</t>
    </rPh>
    <rPh sb="10" eb="12">
      <t>バンチ</t>
    </rPh>
    <phoneticPr fontId="3"/>
  </si>
  <si>
    <t>なよろ眼科</t>
    <rPh sb="3" eb="5">
      <t>ガンカ</t>
    </rPh>
    <phoneticPr fontId="3"/>
  </si>
  <si>
    <t>名寄市大通南７丁目１番地</t>
    <rPh sb="0" eb="3">
      <t>ナヨロシ</t>
    </rPh>
    <rPh sb="3" eb="5">
      <t>オオドオリ</t>
    </rPh>
    <rPh sb="5" eb="6">
      <t>ミナミ</t>
    </rPh>
    <rPh sb="7" eb="9">
      <t>チョウメ</t>
    </rPh>
    <rPh sb="10" eb="12">
      <t>バンチ</t>
    </rPh>
    <phoneticPr fontId="3"/>
  </si>
  <si>
    <t>名寄市風連国民健康保険診療所</t>
    <rPh sb="0" eb="3">
      <t>ナヨロシ</t>
    </rPh>
    <rPh sb="3" eb="5">
      <t>フウレン</t>
    </rPh>
    <rPh sb="5" eb="7">
      <t>コクミン</t>
    </rPh>
    <rPh sb="7" eb="9">
      <t>ケンコウ</t>
    </rPh>
    <rPh sb="9" eb="11">
      <t>ホケン</t>
    </rPh>
    <rPh sb="11" eb="14">
      <t>シンリョウジョ</t>
    </rPh>
    <phoneticPr fontId="3"/>
  </si>
  <si>
    <t>098-0504</t>
  </si>
  <si>
    <t>名寄市風連町本町７６番地１</t>
    <rPh sb="0" eb="3">
      <t>ナヨロシ</t>
    </rPh>
    <rPh sb="3" eb="5">
      <t>フウレン</t>
    </rPh>
    <rPh sb="5" eb="6">
      <t>マチ</t>
    </rPh>
    <rPh sb="6" eb="8">
      <t>ホンマチ</t>
    </rPh>
    <rPh sb="10" eb="12">
      <t>バンチ</t>
    </rPh>
    <phoneticPr fontId="3"/>
  </si>
  <si>
    <t>士別市立あさひクリニック</t>
    <rPh sb="0" eb="2">
      <t>シベツ</t>
    </rPh>
    <rPh sb="2" eb="4">
      <t>シリツ</t>
    </rPh>
    <phoneticPr fontId="3"/>
  </si>
  <si>
    <t>095-0401</t>
  </si>
  <si>
    <t>士別市朝日町中央4029番地</t>
    <rPh sb="0" eb="3">
      <t>シベツシ</t>
    </rPh>
    <rPh sb="3" eb="6">
      <t>アサヒチョウ</t>
    </rPh>
    <rPh sb="6" eb="8">
      <t>チュウオウ</t>
    </rPh>
    <rPh sb="12" eb="14">
      <t>バンチ</t>
    </rPh>
    <phoneticPr fontId="3"/>
  </si>
  <si>
    <t>士別市立上士別医院</t>
    <rPh sb="0" eb="2">
      <t>シベツ</t>
    </rPh>
    <rPh sb="2" eb="4">
      <t>シリツ</t>
    </rPh>
    <rPh sb="4" eb="7">
      <t>カミシベツ</t>
    </rPh>
    <rPh sb="7" eb="9">
      <t>イイン</t>
    </rPh>
    <phoneticPr fontId="3"/>
  </si>
  <si>
    <t>095-0371</t>
  </si>
  <si>
    <t>士別市上士別町16線南3番地</t>
    <rPh sb="0" eb="3">
      <t>シベツシ</t>
    </rPh>
    <rPh sb="3" eb="7">
      <t>カミシベツチョウ</t>
    </rPh>
    <rPh sb="9" eb="10">
      <t>セン</t>
    </rPh>
    <rPh sb="10" eb="11">
      <t>ミナミ</t>
    </rPh>
    <rPh sb="12" eb="14">
      <t>バンチ</t>
    </rPh>
    <phoneticPr fontId="3"/>
  </si>
  <si>
    <t>士別市立多寄医院</t>
    <rPh sb="0" eb="2">
      <t>シベツ</t>
    </rPh>
    <rPh sb="2" eb="4">
      <t>シリツ</t>
    </rPh>
    <rPh sb="4" eb="6">
      <t>タヨロ</t>
    </rPh>
    <rPh sb="6" eb="8">
      <t>イイン</t>
    </rPh>
    <phoneticPr fontId="3"/>
  </si>
  <si>
    <t>098-0475</t>
  </si>
  <si>
    <t>士別市多寄町37線西1番地</t>
    <rPh sb="0" eb="3">
      <t>シベツシ</t>
    </rPh>
    <rPh sb="3" eb="6">
      <t>タヨロチョウ</t>
    </rPh>
    <rPh sb="8" eb="9">
      <t>セン</t>
    </rPh>
    <rPh sb="9" eb="10">
      <t>ニシ</t>
    </rPh>
    <rPh sb="11" eb="13">
      <t>バンチ</t>
    </rPh>
    <phoneticPr fontId="3"/>
  </si>
  <si>
    <t>医療法人社団松塚医院</t>
    <rPh sb="0" eb="2">
      <t>イリョウ</t>
    </rPh>
    <rPh sb="2" eb="4">
      <t>ホウジン</t>
    </rPh>
    <rPh sb="4" eb="6">
      <t>シャダン</t>
    </rPh>
    <rPh sb="6" eb="8">
      <t>マツヅカ</t>
    </rPh>
    <rPh sb="8" eb="10">
      <t>イイン</t>
    </rPh>
    <phoneticPr fontId="3"/>
  </si>
  <si>
    <t>095-0011</t>
  </si>
  <si>
    <t>士別市東1条8丁目275番地53</t>
    <rPh sb="0" eb="3">
      <t>シベツシ</t>
    </rPh>
    <rPh sb="3" eb="4">
      <t>ヒガシ</t>
    </rPh>
    <rPh sb="5" eb="6">
      <t>ジョウ</t>
    </rPh>
    <rPh sb="7" eb="9">
      <t>チョウメ</t>
    </rPh>
    <rPh sb="12" eb="14">
      <t>バンチ</t>
    </rPh>
    <phoneticPr fontId="3"/>
  </si>
  <si>
    <t>095-0019</t>
  </si>
  <si>
    <t>医療法人臨生会吉田耳鼻咽喉科分院</t>
    <rPh sb="0" eb="2">
      <t>イリョウ</t>
    </rPh>
    <rPh sb="2" eb="4">
      <t>ホウジン</t>
    </rPh>
    <rPh sb="4" eb="5">
      <t>リン</t>
    </rPh>
    <rPh sb="5" eb="6">
      <t>セイ</t>
    </rPh>
    <rPh sb="6" eb="7">
      <t>カイ</t>
    </rPh>
    <rPh sb="7" eb="9">
      <t>ヨシダ</t>
    </rPh>
    <rPh sb="9" eb="14">
      <t>ジビインコウカ</t>
    </rPh>
    <rPh sb="14" eb="16">
      <t>ブンイン</t>
    </rPh>
    <phoneticPr fontId="3"/>
  </si>
  <si>
    <t>095-0029</t>
  </si>
  <si>
    <t>士別市大通西10丁目</t>
    <rPh sb="0" eb="3">
      <t>シベツシ</t>
    </rPh>
    <rPh sb="3" eb="5">
      <t>オオドオリ</t>
    </rPh>
    <rPh sb="5" eb="6">
      <t>ニシ</t>
    </rPh>
    <rPh sb="8" eb="10">
      <t>チョウメ</t>
    </rPh>
    <phoneticPr fontId="3"/>
  </si>
  <si>
    <t>船津医院</t>
    <rPh sb="0" eb="2">
      <t>フナツ</t>
    </rPh>
    <rPh sb="2" eb="4">
      <t>イイン</t>
    </rPh>
    <phoneticPr fontId="3"/>
  </si>
  <si>
    <t>095-0002</t>
  </si>
  <si>
    <t>士別市東2条北4丁目10番地</t>
    <rPh sb="0" eb="3">
      <t>シベツシ</t>
    </rPh>
    <rPh sb="3" eb="4">
      <t>ヒガシ</t>
    </rPh>
    <rPh sb="5" eb="6">
      <t>ジョウ</t>
    </rPh>
    <rPh sb="6" eb="7">
      <t>キタ</t>
    </rPh>
    <rPh sb="8" eb="10">
      <t>チョウメ</t>
    </rPh>
    <rPh sb="12" eb="14">
      <t>バンチ</t>
    </rPh>
    <phoneticPr fontId="3"/>
  </si>
  <si>
    <t>しべつ耳鼻咽喉科あらかわクリニック</t>
    <rPh sb="3" eb="8">
      <t>ジビインコウカ</t>
    </rPh>
    <phoneticPr fontId="3"/>
  </si>
  <si>
    <t>士別市東11条6丁目2309-2</t>
    <rPh sb="0" eb="3">
      <t>シベツシ</t>
    </rPh>
    <rPh sb="3" eb="4">
      <t>ヒガシ</t>
    </rPh>
    <rPh sb="6" eb="7">
      <t>ジョウ</t>
    </rPh>
    <rPh sb="8" eb="10">
      <t>チョウメ</t>
    </rPh>
    <phoneticPr fontId="3"/>
  </si>
  <si>
    <t>医療法人社団野々瀬内科小児科クリニック</t>
    <rPh sb="0" eb="2">
      <t>イリョウ</t>
    </rPh>
    <rPh sb="2" eb="4">
      <t>ホウジン</t>
    </rPh>
    <rPh sb="4" eb="6">
      <t>シャダン</t>
    </rPh>
    <rPh sb="6" eb="9">
      <t>ノノセ</t>
    </rPh>
    <rPh sb="9" eb="11">
      <t>ナイカ</t>
    </rPh>
    <rPh sb="11" eb="14">
      <t>ショウニカ</t>
    </rPh>
    <phoneticPr fontId="3"/>
  </si>
  <si>
    <t>和寒町字西町197番地１４</t>
    <rPh sb="0" eb="3">
      <t>ワッサムチョウ</t>
    </rPh>
    <rPh sb="3" eb="4">
      <t>アザ</t>
    </rPh>
    <rPh sb="4" eb="6">
      <t>ニシマチ</t>
    </rPh>
    <rPh sb="9" eb="11">
      <t>バンチ</t>
    </rPh>
    <phoneticPr fontId="3"/>
  </si>
  <si>
    <t>098-0338</t>
  </si>
  <si>
    <t>剣淵町仲町28番1号</t>
    <rPh sb="0" eb="3">
      <t>ケンブチチョウ</t>
    </rPh>
    <rPh sb="3" eb="5">
      <t>ナカマチ</t>
    </rPh>
    <rPh sb="7" eb="8">
      <t>バン</t>
    </rPh>
    <rPh sb="9" eb="10">
      <t>ゴウ</t>
    </rPh>
    <phoneticPr fontId="3"/>
  </si>
  <si>
    <t>国民健康保険剣淵町立診療所</t>
    <rPh sb="0" eb="2">
      <t>コクミン</t>
    </rPh>
    <rPh sb="2" eb="4">
      <t>ケンコウ</t>
    </rPh>
    <rPh sb="4" eb="6">
      <t>ホケン</t>
    </rPh>
    <rPh sb="6" eb="9">
      <t>ケンブチチョウ</t>
    </rPh>
    <rPh sb="9" eb="10">
      <t>タテ</t>
    </rPh>
    <rPh sb="10" eb="13">
      <t>シンリョウジョ</t>
    </rPh>
    <phoneticPr fontId="3"/>
  </si>
  <si>
    <t>美深町立恩根内診療所</t>
    <rPh sb="0" eb="2">
      <t>ビフカ</t>
    </rPh>
    <rPh sb="2" eb="4">
      <t>チョウリツ</t>
    </rPh>
    <rPh sb="4" eb="7">
      <t>オンネナイ</t>
    </rPh>
    <rPh sb="7" eb="10">
      <t>シンリョウショ</t>
    </rPh>
    <phoneticPr fontId="3"/>
  </si>
  <si>
    <t>098-2361</t>
  </si>
  <si>
    <t>美深町字恩根内７７</t>
    <rPh sb="0" eb="3">
      <t>ビフカチョウ</t>
    </rPh>
    <rPh sb="3" eb="4">
      <t>アザ</t>
    </rPh>
    <rPh sb="4" eb="7">
      <t>オンネナイ</t>
    </rPh>
    <phoneticPr fontId="3"/>
  </si>
  <si>
    <t>瀬尾医院</t>
    <rPh sb="0" eb="2">
      <t>セオ</t>
    </rPh>
    <rPh sb="2" eb="4">
      <t>イイン</t>
    </rPh>
    <phoneticPr fontId="3"/>
  </si>
  <si>
    <t>098-2221</t>
  </si>
  <si>
    <t>しべつ内科クリニック</t>
    <rPh sb="3" eb="5">
      <t>ナイカ</t>
    </rPh>
    <phoneticPr fontId="3"/>
  </si>
  <si>
    <t>士別市東１条９丁目８番地１</t>
    <rPh sb="0" eb="3">
      <t>シベツシ</t>
    </rPh>
    <rPh sb="3" eb="4">
      <t>ヒガシ</t>
    </rPh>
    <rPh sb="5" eb="6">
      <t>ジョウ</t>
    </rPh>
    <rPh sb="7" eb="9">
      <t>チョウメ</t>
    </rPh>
    <rPh sb="10" eb="11">
      <t>バン</t>
    </rPh>
    <rPh sb="11" eb="12">
      <t>チ</t>
    </rPh>
    <phoneticPr fontId="3"/>
  </si>
  <si>
    <t>道北クリニック</t>
    <rPh sb="0" eb="2">
      <t>ドウホク</t>
    </rPh>
    <phoneticPr fontId="3"/>
  </si>
  <si>
    <t>01654-3-1223</t>
  </si>
  <si>
    <t>01654-9-7011</t>
  </si>
  <si>
    <t>01654-3-3375</t>
  </si>
  <si>
    <t>01654-3-0746</t>
  </si>
  <si>
    <t>01655-3-2545</t>
  </si>
  <si>
    <t>0165-28-3333</t>
  </si>
  <si>
    <t>0165-24-2250</t>
  </si>
  <si>
    <t>0165-26-2106</t>
  </si>
  <si>
    <t>0165-23-1212</t>
  </si>
  <si>
    <t>0165-22-0222</t>
  </si>
  <si>
    <t>0165-23-2674</t>
  </si>
  <si>
    <t>0165-29-8733</t>
  </si>
  <si>
    <t>0165-32-3612</t>
  </si>
  <si>
    <t>0165-34-2030</t>
  </si>
  <si>
    <t>01656-4-1010</t>
  </si>
  <si>
    <t>01656-2-1758</t>
  </si>
  <si>
    <t>0165-23-1111</t>
  </si>
  <si>
    <t>病院</t>
    <rPh sb="0" eb="2">
      <t>ビョウイン</t>
    </rPh>
    <phoneticPr fontId="3"/>
  </si>
  <si>
    <t>有床診療所</t>
    <rPh sb="0" eb="2">
      <t>ユウショウ</t>
    </rPh>
    <rPh sb="2" eb="4">
      <t>シンリョウ</t>
    </rPh>
    <rPh sb="4" eb="5">
      <t>ショ</t>
    </rPh>
    <phoneticPr fontId="3"/>
  </si>
  <si>
    <t>郵便番号</t>
    <rPh sb="0" eb="4">
      <t>ユウビンバンゴウ</t>
    </rPh>
    <phoneticPr fontId="3"/>
  </si>
  <si>
    <t>士別市東１条15丁目3144－166</t>
    <rPh sb="0" eb="3">
      <t>シベツシ</t>
    </rPh>
    <rPh sb="3" eb="4">
      <t>ヒガシ</t>
    </rPh>
    <rPh sb="5" eb="6">
      <t>ジョウ</t>
    </rPh>
    <rPh sb="8" eb="10">
      <t>チョウメ</t>
    </rPh>
    <phoneticPr fontId="3"/>
  </si>
  <si>
    <t>音威子府村字音威子府509番地88</t>
    <phoneticPr fontId="3"/>
  </si>
  <si>
    <t>美深町字東１条北１丁目13番地</t>
    <rPh sb="0" eb="3">
      <t>ビフカチョウ</t>
    </rPh>
    <rPh sb="3" eb="4">
      <t>アザ</t>
    </rPh>
    <rPh sb="4" eb="5">
      <t>ヒガシ</t>
    </rPh>
    <rPh sb="6" eb="7">
      <t>ジョウ</t>
    </rPh>
    <rPh sb="7" eb="8">
      <t>キタ</t>
    </rPh>
    <rPh sb="9" eb="11">
      <t>チョウメ</t>
    </rPh>
    <rPh sb="13" eb="15">
      <t>バンチ</t>
    </rPh>
    <phoneticPr fontId="3"/>
  </si>
  <si>
    <t>名寄市西１条南６丁目20番地１</t>
    <rPh sb="0" eb="3">
      <t>ナヨロシ</t>
    </rPh>
    <rPh sb="3" eb="4">
      <t>ニシ</t>
    </rPh>
    <rPh sb="5" eb="6">
      <t>ジョウ</t>
    </rPh>
    <rPh sb="6" eb="7">
      <t>ミナミ</t>
    </rPh>
    <rPh sb="8" eb="10">
      <t>チョウメ</t>
    </rPh>
    <rPh sb="12" eb="14">
      <t>バンチ</t>
    </rPh>
    <phoneticPr fontId="3"/>
  </si>
  <si>
    <t>歯科診療所</t>
    <rPh sb="0" eb="2">
      <t>シカ</t>
    </rPh>
    <rPh sb="2" eb="4">
      <t>シンリョウ</t>
    </rPh>
    <rPh sb="4" eb="5">
      <t>ショ</t>
    </rPh>
    <phoneticPr fontId="3"/>
  </si>
  <si>
    <t>医療法人臨生会吉田歯科分院</t>
    <rPh sb="0" eb="2">
      <t>イリョウ</t>
    </rPh>
    <rPh sb="2" eb="4">
      <t>ホウジン</t>
    </rPh>
    <rPh sb="4" eb="5">
      <t>ノゾム</t>
    </rPh>
    <rPh sb="5" eb="7">
      <t>セイカイ</t>
    </rPh>
    <rPh sb="7" eb="9">
      <t>ヨシダ</t>
    </rPh>
    <rPh sb="9" eb="11">
      <t>シカ</t>
    </rPh>
    <rPh sb="11" eb="12">
      <t>ブン</t>
    </rPh>
    <rPh sb="12" eb="13">
      <t>イン</t>
    </rPh>
    <phoneticPr fontId="3"/>
  </si>
  <si>
    <t>096-0038</t>
  </si>
  <si>
    <t>名寄市西８条北１丁目</t>
    <rPh sb="0" eb="3">
      <t>ナヨロシ</t>
    </rPh>
    <rPh sb="3" eb="4">
      <t>ニシ</t>
    </rPh>
    <rPh sb="5" eb="6">
      <t>ジョウ</t>
    </rPh>
    <rPh sb="6" eb="7">
      <t>キタ</t>
    </rPh>
    <rPh sb="8" eb="10">
      <t>チョウメ</t>
    </rPh>
    <phoneticPr fontId="3"/>
  </si>
  <si>
    <t>谷口歯科クリニック</t>
    <rPh sb="0" eb="2">
      <t>タニグチ</t>
    </rPh>
    <rPh sb="2" eb="4">
      <t>シカ</t>
    </rPh>
    <phoneticPr fontId="3"/>
  </si>
  <si>
    <t>096-0014</t>
  </si>
  <si>
    <t>医療法人臨生会名寄歯科医院</t>
    <rPh sb="0" eb="2">
      <t>イリョウ</t>
    </rPh>
    <rPh sb="2" eb="4">
      <t>ホウジン</t>
    </rPh>
    <rPh sb="4" eb="5">
      <t>ノゾム</t>
    </rPh>
    <rPh sb="5" eb="7">
      <t>セイカイ</t>
    </rPh>
    <rPh sb="7" eb="9">
      <t>ナヨロ</t>
    </rPh>
    <rPh sb="9" eb="11">
      <t>シカ</t>
    </rPh>
    <rPh sb="11" eb="13">
      <t>イイン</t>
    </rPh>
    <phoneticPr fontId="3"/>
  </si>
  <si>
    <t>096-0016</t>
  </si>
  <si>
    <t>名寄市西６条南８丁目</t>
    <rPh sb="0" eb="3">
      <t>ナヨロシ</t>
    </rPh>
    <rPh sb="3" eb="4">
      <t>ニシ</t>
    </rPh>
    <rPh sb="5" eb="6">
      <t>ジョウ</t>
    </rPh>
    <rPh sb="6" eb="7">
      <t>ミナミ</t>
    </rPh>
    <rPh sb="8" eb="10">
      <t>チョウメ</t>
    </rPh>
    <phoneticPr fontId="3"/>
  </si>
  <si>
    <t>医療法人社団大谷歯科クリニック</t>
    <rPh sb="0" eb="2">
      <t>イリョウ</t>
    </rPh>
    <rPh sb="2" eb="4">
      <t>ホウジン</t>
    </rPh>
    <rPh sb="4" eb="6">
      <t>シャダン</t>
    </rPh>
    <rPh sb="6" eb="8">
      <t>オオタニ</t>
    </rPh>
    <rPh sb="8" eb="10">
      <t>シカ</t>
    </rPh>
    <phoneticPr fontId="3"/>
  </si>
  <si>
    <t>せきのう歯科医院</t>
    <rPh sb="4" eb="6">
      <t>シカ</t>
    </rPh>
    <rPh sb="6" eb="8">
      <t>イイン</t>
    </rPh>
    <phoneticPr fontId="3"/>
  </si>
  <si>
    <t>096-0015</t>
  </si>
  <si>
    <t>ホワイト歯科</t>
    <rPh sb="4" eb="6">
      <t>シカ</t>
    </rPh>
    <phoneticPr fontId="3"/>
  </si>
  <si>
    <t>川口歯科医院</t>
    <rPh sb="0" eb="2">
      <t>カワグチ</t>
    </rPh>
    <rPh sb="2" eb="4">
      <t>シカ</t>
    </rPh>
    <rPh sb="4" eb="6">
      <t>イイン</t>
    </rPh>
    <phoneticPr fontId="3"/>
  </si>
  <si>
    <t>096-0032</t>
  </si>
  <si>
    <t>01654-3-0648</t>
  </si>
  <si>
    <t>01654-2-2213</t>
  </si>
  <si>
    <t>01654-2-0203</t>
  </si>
  <si>
    <t>01654-3-0801</t>
  </si>
  <si>
    <t>01654-2-2220</t>
  </si>
  <si>
    <t>01654-2-2576</t>
  </si>
  <si>
    <t>01654-3-8105</t>
  </si>
  <si>
    <t>かずさか歯科クリニック</t>
    <rPh sb="4" eb="6">
      <t>シカ</t>
    </rPh>
    <phoneticPr fontId="3"/>
  </si>
  <si>
    <t>096-0034</t>
  </si>
  <si>
    <t>名寄市西４条北２丁目３番地</t>
    <rPh sb="0" eb="3">
      <t>ナヨロシ</t>
    </rPh>
    <rPh sb="3" eb="4">
      <t>ニシ</t>
    </rPh>
    <rPh sb="5" eb="6">
      <t>ジョウ</t>
    </rPh>
    <rPh sb="6" eb="7">
      <t>キタ</t>
    </rPh>
    <rPh sb="8" eb="10">
      <t>チョウメ</t>
    </rPh>
    <rPh sb="11" eb="13">
      <t>バンチ</t>
    </rPh>
    <phoneticPr fontId="3"/>
  </si>
  <si>
    <t>01654-3-2544</t>
  </si>
  <si>
    <t>医療法人社団宏歯会しみず歯科クリニック</t>
    <rPh sb="0" eb="2">
      <t>イリョウ</t>
    </rPh>
    <rPh sb="2" eb="4">
      <t>ホウジン</t>
    </rPh>
    <rPh sb="4" eb="6">
      <t>シャダン</t>
    </rPh>
    <rPh sb="6" eb="7">
      <t>ヒロシ</t>
    </rPh>
    <rPh sb="7" eb="8">
      <t>ハ</t>
    </rPh>
    <rPh sb="8" eb="9">
      <t>カイ</t>
    </rPh>
    <rPh sb="12" eb="14">
      <t>シカ</t>
    </rPh>
    <phoneticPr fontId="3"/>
  </si>
  <si>
    <t>01654-3-3900</t>
  </si>
  <si>
    <t>アカシヤ歯科クリニック</t>
    <rPh sb="4" eb="6">
      <t>シカ</t>
    </rPh>
    <phoneticPr fontId="3"/>
  </si>
  <si>
    <t>096-0030</t>
  </si>
  <si>
    <t>01654-2-2033</t>
  </si>
  <si>
    <t>なかつえ歯科医院</t>
    <rPh sb="4" eb="6">
      <t>シカ</t>
    </rPh>
    <rPh sb="6" eb="8">
      <t>イイン</t>
    </rPh>
    <phoneticPr fontId="3"/>
  </si>
  <si>
    <t>名寄市西３条南６丁目</t>
    <rPh sb="0" eb="3">
      <t>ナヨロシ</t>
    </rPh>
    <rPh sb="3" eb="4">
      <t>ニシ</t>
    </rPh>
    <rPh sb="5" eb="6">
      <t>ジョウ</t>
    </rPh>
    <rPh sb="6" eb="7">
      <t>ミナミ</t>
    </rPh>
    <rPh sb="8" eb="10">
      <t>チョウメ</t>
    </rPh>
    <phoneticPr fontId="3"/>
  </si>
  <si>
    <t>01654-2-3396</t>
  </si>
  <si>
    <t>まつき歯科医院</t>
    <rPh sb="3" eb="5">
      <t>シカ</t>
    </rPh>
    <rPh sb="5" eb="7">
      <t>イイン</t>
    </rPh>
    <phoneticPr fontId="3"/>
  </si>
  <si>
    <t>098-0503</t>
  </si>
  <si>
    <t>01655-7-8877</t>
  </si>
  <si>
    <t>医療法人社団山本歯科医院風連歯科診療所</t>
    <rPh sb="0" eb="2">
      <t>イリョウ</t>
    </rPh>
    <rPh sb="2" eb="4">
      <t>ホウジン</t>
    </rPh>
    <rPh sb="4" eb="6">
      <t>シャダン</t>
    </rPh>
    <rPh sb="6" eb="8">
      <t>ヤマモト</t>
    </rPh>
    <rPh sb="8" eb="10">
      <t>シカ</t>
    </rPh>
    <rPh sb="10" eb="12">
      <t>イイン</t>
    </rPh>
    <rPh sb="12" eb="14">
      <t>フウレン</t>
    </rPh>
    <rPh sb="14" eb="16">
      <t>シカ</t>
    </rPh>
    <rPh sb="16" eb="19">
      <t>シンリョウショ</t>
    </rPh>
    <phoneticPr fontId="3"/>
  </si>
  <si>
    <t>098-0507</t>
  </si>
  <si>
    <t>医療法人社団山本歯科医院</t>
    <rPh sb="0" eb="2">
      <t>イリョウ</t>
    </rPh>
    <rPh sb="2" eb="4">
      <t>ホウジン</t>
    </rPh>
    <rPh sb="4" eb="6">
      <t>シャダン</t>
    </rPh>
    <rPh sb="6" eb="8">
      <t>ヤマモト</t>
    </rPh>
    <rPh sb="8" eb="10">
      <t>シカ</t>
    </rPh>
    <rPh sb="10" eb="12">
      <t>イイン</t>
    </rPh>
    <phoneticPr fontId="3"/>
  </si>
  <si>
    <t>01655-3-4155</t>
  </si>
  <si>
    <t>医療法人社団宏歯会ミナミマチ歯科医院</t>
    <rPh sb="0" eb="2">
      <t>イリョウ</t>
    </rPh>
    <rPh sb="2" eb="4">
      <t>ホウジン</t>
    </rPh>
    <rPh sb="4" eb="6">
      <t>シャダン</t>
    </rPh>
    <rPh sb="6" eb="7">
      <t>ヒロシ</t>
    </rPh>
    <rPh sb="7" eb="8">
      <t>ハ</t>
    </rPh>
    <rPh sb="8" eb="9">
      <t>カイ</t>
    </rPh>
    <rPh sb="14" eb="16">
      <t>シカ</t>
    </rPh>
    <rPh sb="16" eb="18">
      <t>イイン</t>
    </rPh>
    <phoneticPr fontId="3"/>
  </si>
  <si>
    <t>098-0505</t>
  </si>
  <si>
    <t>01655-3-4111</t>
  </si>
  <si>
    <t>096-0072</t>
  </si>
  <si>
    <t>01654-8-7773</t>
  </si>
  <si>
    <t>医療法人社団朝日歯科診療所</t>
    <rPh sb="0" eb="2">
      <t>イリョウ</t>
    </rPh>
    <rPh sb="2" eb="4">
      <t>ホウジン</t>
    </rPh>
    <rPh sb="4" eb="5">
      <t>シャ</t>
    </rPh>
    <rPh sb="5" eb="6">
      <t>ダン</t>
    </rPh>
    <rPh sb="6" eb="8">
      <t>アサヒ</t>
    </rPh>
    <rPh sb="8" eb="10">
      <t>シカ</t>
    </rPh>
    <rPh sb="10" eb="12">
      <t>シンリョウ</t>
    </rPh>
    <rPh sb="12" eb="13">
      <t>ショ</t>
    </rPh>
    <phoneticPr fontId="3"/>
  </si>
  <si>
    <t>0165-28-2622</t>
  </si>
  <si>
    <t>間宮歯科医院</t>
    <rPh sb="0" eb="2">
      <t>マミヤ</t>
    </rPh>
    <rPh sb="2" eb="4">
      <t>シカ</t>
    </rPh>
    <rPh sb="4" eb="6">
      <t>イイン</t>
    </rPh>
    <phoneticPr fontId="3"/>
  </si>
  <si>
    <t>095-0022</t>
  </si>
  <si>
    <t>士別市西２条７丁目</t>
    <rPh sb="0" eb="3">
      <t>シベツシ</t>
    </rPh>
    <rPh sb="3" eb="4">
      <t>ニシ</t>
    </rPh>
    <rPh sb="5" eb="6">
      <t>ジョウ</t>
    </rPh>
    <rPh sb="7" eb="9">
      <t>チョウメ</t>
    </rPh>
    <phoneticPr fontId="3"/>
  </si>
  <si>
    <t>0165-23-2226</t>
  </si>
  <si>
    <t>浜本歯科医院</t>
    <rPh sb="0" eb="2">
      <t>ハマモト</t>
    </rPh>
    <rPh sb="2" eb="4">
      <t>シカ</t>
    </rPh>
    <rPh sb="4" eb="6">
      <t>イイン</t>
    </rPh>
    <phoneticPr fontId="3"/>
  </si>
  <si>
    <t>0165-23-2624</t>
  </si>
  <si>
    <t>医療法人社団大谷歯科医院</t>
    <rPh sb="0" eb="2">
      <t>イリョウ</t>
    </rPh>
    <rPh sb="2" eb="4">
      <t>ホウジン</t>
    </rPh>
    <rPh sb="4" eb="6">
      <t>シャダン</t>
    </rPh>
    <rPh sb="6" eb="8">
      <t>オオタニ</t>
    </rPh>
    <rPh sb="8" eb="10">
      <t>シカ</t>
    </rPh>
    <rPh sb="10" eb="12">
      <t>イイン</t>
    </rPh>
    <phoneticPr fontId="3"/>
  </si>
  <si>
    <t>0165-23-0701</t>
  </si>
  <si>
    <t>095-0012</t>
  </si>
  <si>
    <t>0165-23-1688</t>
  </si>
  <si>
    <t>医療法人社団たしろ歯科医院</t>
    <rPh sb="0" eb="2">
      <t>イリョウ</t>
    </rPh>
    <rPh sb="2" eb="4">
      <t>ホウジン</t>
    </rPh>
    <rPh sb="4" eb="6">
      <t>シャダン</t>
    </rPh>
    <rPh sb="9" eb="11">
      <t>シカ</t>
    </rPh>
    <rPh sb="11" eb="13">
      <t>イイン</t>
    </rPh>
    <phoneticPr fontId="3"/>
  </si>
  <si>
    <t>0165-22-2370</t>
  </si>
  <si>
    <t>ノエル歯科医院</t>
    <rPh sb="3" eb="5">
      <t>シカ</t>
    </rPh>
    <rPh sb="5" eb="7">
      <t>イイン</t>
    </rPh>
    <phoneticPr fontId="3"/>
  </si>
  <si>
    <t>0165-22-4618</t>
  </si>
  <si>
    <t>医療法人社団宏歯会つくも歯科医院</t>
    <rPh sb="0" eb="2">
      <t>イリョウ</t>
    </rPh>
    <rPh sb="2" eb="4">
      <t>ホウジン</t>
    </rPh>
    <rPh sb="4" eb="6">
      <t>シャダン</t>
    </rPh>
    <rPh sb="6" eb="7">
      <t>ヒロシ</t>
    </rPh>
    <rPh sb="7" eb="8">
      <t>ハ</t>
    </rPh>
    <rPh sb="8" eb="9">
      <t>カイ</t>
    </rPh>
    <rPh sb="12" eb="14">
      <t>シカ</t>
    </rPh>
    <rPh sb="14" eb="16">
      <t>イイン</t>
    </rPh>
    <phoneticPr fontId="3"/>
  </si>
  <si>
    <t>095-0015</t>
  </si>
  <si>
    <t>0165-29-2220</t>
  </si>
  <si>
    <t>かたくり歯科</t>
    <rPh sb="4" eb="6">
      <t>シカ</t>
    </rPh>
    <phoneticPr fontId="3"/>
  </si>
  <si>
    <t>0165-32-3841</t>
  </si>
  <si>
    <t>医療法人社団あずま歯科クリニック</t>
    <rPh sb="0" eb="2">
      <t>イリョウ</t>
    </rPh>
    <rPh sb="2" eb="4">
      <t>ホウジン</t>
    </rPh>
    <rPh sb="4" eb="6">
      <t>シャダン</t>
    </rPh>
    <rPh sb="9" eb="10">
      <t>ハ</t>
    </rPh>
    <rPh sb="10" eb="11">
      <t>カ</t>
    </rPh>
    <phoneticPr fontId="3"/>
  </si>
  <si>
    <t>士別市東５条17丁目3129-266</t>
    <rPh sb="0" eb="3">
      <t>シベツシ</t>
    </rPh>
    <rPh sb="3" eb="4">
      <t>ヒガシ</t>
    </rPh>
    <rPh sb="5" eb="6">
      <t>ジョウ</t>
    </rPh>
    <rPh sb="8" eb="10">
      <t>チョウメ</t>
    </rPh>
    <phoneticPr fontId="3"/>
  </si>
  <si>
    <t>0165-29-7700</t>
  </si>
  <si>
    <t>医療法人社団和寒歯科医院</t>
    <rPh sb="0" eb="2">
      <t>イリョウ</t>
    </rPh>
    <rPh sb="2" eb="4">
      <t>ホウジン</t>
    </rPh>
    <rPh sb="4" eb="6">
      <t>シャダン</t>
    </rPh>
    <rPh sb="6" eb="8">
      <t>ワッサム</t>
    </rPh>
    <rPh sb="8" eb="10">
      <t>シカ</t>
    </rPh>
    <rPh sb="10" eb="12">
      <t>イイン</t>
    </rPh>
    <phoneticPr fontId="3"/>
  </si>
  <si>
    <t>0165-32-3242</t>
  </si>
  <si>
    <t>剣淵歯科診療所</t>
    <rPh sb="0" eb="2">
      <t>ケンブチ</t>
    </rPh>
    <rPh sb="2" eb="4">
      <t>シカ</t>
    </rPh>
    <rPh sb="4" eb="7">
      <t>シンリョウショ</t>
    </rPh>
    <phoneticPr fontId="3"/>
  </si>
  <si>
    <t>0165-34-2010</t>
  </si>
  <si>
    <t>医療法人社団歯生会さくらおか歯科</t>
    <rPh sb="0" eb="2">
      <t>イリョウ</t>
    </rPh>
    <rPh sb="2" eb="4">
      <t>ホウジン</t>
    </rPh>
    <rPh sb="4" eb="6">
      <t>シャダン</t>
    </rPh>
    <rPh sb="6" eb="7">
      <t>ハ</t>
    </rPh>
    <rPh sb="7" eb="8">
      <t>セイ</t>
    </rPh>
    <rPh sb="8" eb="9">
      <t>カイ</t>
    </rPh>
    <rPh sb="14" eb="16">
      <t>シカ</t>
    </rPh>
    <phoneticPr fontId="3"/>
  </si>
  <si>
    <t>098-0331</t>
  </si>
  <si>
    <t>剣淵町西町６番６号</t>
    <rPh sb="0" eb="3">
      <t>ケンブチチョウ</t>
    </rPh>
    <rPh sb="3" eb="5">
      <t>ニシマチ</t>
    </rPh>
    <rPh sb="6" eb="7">
      <t>バン</t>
    </rPh>
    <rPh sb="8" eb="9">
      <t>ゴウ</t>
    </rPh>
    <phoneticPr fontId="3"/>
  </si>
  <si>
    <t>0165-34-9234</t>
  </si>
  <si>
    <t>下川歯科医院</t>
    <rPh sb="0" eb="2">
      <t>シモカワ</t>
    </rPh>
    <rPh sb="2" eb="4">
      <t>シカ</t>
    </rPh>
    <rPh sb="4" eb="6">
      <t>イイン</t>
    </rPh>
    <phoneticPr fontId="3"/>
  </si>
  <si>
    <t>098-1206</t>
  </si>
  <si>
    <t>01655-4-4466</t>
  </si>
  <si>
    <t>松尾歯科医院</t>
    <rPh sb="0" eb="2">
      <t>マツオ</t>
    </rPh>
    <rPh sb="2" eb="6">
      <t>シカイイン</t>
    </rPh>
    <phoneticPr fontId="3"/>
  </si>
  <si>
    <t>中川町立歯科診療所</t>
    <rPh sb="0" eb="2">
      <t>ナカガワ</t>
    </rPh>
    <rPh sb="2" eb="4">
      <t>チョウリツ</t>
    </rPh>
    <rPh sb="4" eb="6">
      <t>シカ</t>
    </rPh>
    <rPh sb="6" eb="9">
      <t>シンリョウショ</t>
    </rPh>
    <phoneticPr fontId="3"/>
  </si>
  <si>
    <t>01656-2-3111</t>
  </si>
  <si>
    <t>01656-7-2151</t>
  </si>
  <si>
    <t>士別やまぎし歯科</t>
    <rPh sb="0" eb="2">
      <t>シベツ</t>
    </rPh>
    <rPh sb="6" eb="8">
      <t>シカ</t>
    </rPh>
    <phoneticPr fontId="3"/>
  </si>
  <si>
    <t>0165-22-8080</t>
  </si>
  <si>
    <t>ちば歯科医院</t>
    <rPh sb="2" eb="4">
      <t>シカ</t>
    </rPh>
    <rPh sb="4" eb="6">
      <t>イイン</t>
    </rPh>
    <phoneticPr fontId="3"/>
  </si>
  <si>
    <t>名寄市西４条南９丁目14番地16</t>
    <rPh sb="0" eb="3">
      <t>ナヨロシ</t>
    </rPh>
    <rPh sb="3" eb="4">
      <t>ニシ</t>
    </rPh>
    <rPh sb="5" eb="6">
      <t>ジョウ</t>
    </rPh>
    <rPh sb="6" eb="7">
      <t>ミナミ</t>
    </rPh>
    <rPh sb="8" eb="10">
      <t>チョウメ</t>
    </rPh>
    <rPh sb="12" eb="14">
      <t>バンチ</t>
    </rPh>
    <phoneticPr fontId="3"/>
  </si>
  <si>
    <t>名寄市西２条南８丁目12番地</t>
    <rPh sb="0" eb="3">
      <t>ナヨロシ</t>
    </rPh>
    <rPh sb="3" eb="4">
      <t>ニシ</t>
    </rPh>
    <rPh sb="5" eb="6">
      <t>ジョウ</t>
    </rPh>
    <rPh sb="6" eb="7">
      <t>ミナミ</t>
    </rPh>
    <rPh sb="8" eb="10">
      <t>チョウメ</t>
    </rPh>
    <rPh sb="12" eb="14">
      <t>バンチ</t>
    </rPh>
    <phoneticPr fontId="3"/>
  </si>
  <si>
    <t>名寄市西２条北５丁目12番地１</t>
    <rPh sb="0" eb="3">
      <t>ナヨロシ</t>
    </rPh>
    <rPh sb="3" eb="4">
      <t>ニシ</t>
    </rPh>
    <rPh sb="5" eb="6">
      <t>ジョウ</t>
    </rPh>
    <rPh sb="6" eb="7">
      <t>キタ</t>
    </rPh>
    <rPh sb="8" eb="10">
      <t>チョウメ</t>
    </rPh>
    <rPh sb="12" eb="14">
      <t>バンチ</t>
    </rPh>
    <phoneticPr fontId="3"/>
  </si>
  <si>
    <t>名寄市大通南６丁目10番地</t>
    <rPh sb="0" eb="3">
      <t>ナヨロシ</t>
    </rPh>
    <rPh sb="3" eb="5">
      <t>オオドオリ</t>
    </rPh>
    <rPh sb="5" eb="6">
      <t>ミナミ</t>
    </rPh>
    <rPh sb="7" eb="9">
      <t>チョウメ</t>
    </rPh>
    <rPh sb="11" eb="13">
      <t>バンチ</t>
    </rPh>
    <phoneticPr fontId="3"/>
  </si>
  <si>
    <t>名寄市大通北３丁目11番地の２</t>
    <rPh sb="0" eb="3">
      <t>ナヨロシ</t>
    </rPh>
    <rPh sb="3" eb="5">
      <t>オオドオリ</t>
    </rPh>
    <rPh sb="5" eb="6">
      <t>キタ</t>
    </rPh>
    <rPh sb="7" eb="9">
      <t>チョウメ</t>
    </rPh>
    <rPh sb="11" eb="13">
      <t>バンチ</t>
    </rPh>
    <phoneticPr fontId="3"/>
  </si>
  <si>
    <t>名寄市風連町大町147－１</t>
    <rPh sb="0" eb="3">
      <t>ナヨロシ</t>
    </rPh>
    <rPh sb="3" eb="6">
      <t>フウレンチョウ</t>
    </rPh>
    <rPh sb="6" eb="8">
      <t>オオマチ</t>
    </rPh>
    <phoneticPr fontId="3"/>
  </si>
  <si>
    <t>名寄市風連町西町78－61</t>
    <rPh sb="0" eb="3">
      <t>ナヨロシ</t>
    </rPh>
    <rPh sb="3" eb="6">
      <t>フウレンチョウ</t>
    </rPh>
    <rPh sb="6" eb="8">
      <t>ニシマチ</t>
    </rPh>
    <phoneticPr fontId="3"/>
  </si>
  <si>
    <t>名寄市豊栄109番地33</t>
    <rPh sb="0" eb="3">
      <t>ナヨロシ</t>
    </rPh>
    <rPh sb="3" eb="5">
      <t>ホウエイ</t>
    </rPh>
    <rPh sb="8" eb="10">
      <t>バンチ</t>
    </rPh>
    <phoneticPr fontId="3"/>
  </si>
  <si>
    <t>士別市朝日町中央4040番地</t>
    <rPh sb="0" eb="3">
      <t>シベツシ</t>
    </rPh>
    <rPh sb="3" eb="6">
      <t>アサヒチョウ</t>
    </rPh>
    <rPh sb="6" eb="8">
      <t>チュウオウ</t>
    </rPh>
    <rPh sb="12" eb="14">
      <t>バンチ</t>
    </rPh>
    <phoneticPr fontId="3"/>
  </si>
  <si>
    <t>士別市大通西７丁目1934－２</t>
    <rPh sb="0" eb="3">
      <t>シベツシ</t>
    </rPh>
    <rPh sb="3" eb="5">
      <t>オオドオリ</t>
    </rPh>
    <rPh sb="5" eb="6">
      <t>ニシ</t>
    </rPh>
    <rPh sb="7" eb="9">
      <t>チョウメ</t>
    </rPh>
    <phoneticPr fontId="3"/>
  </si>
  <si>
    <t>士別市大通東９丁目2337番地</t>
    <rPh sb="0" eb="3">
      <t>シベツシ</t>
    </rPh>
    <rPh sb="3" eb="5">
      <t>オオドオリ</t>
    </rPh>
    <rPh sb="5" eb="6">
      <t>ヒガシ</t>
    </rPh>
    <rPh sb="7" eb="9">
      <t>チョウメ</t>
    </rPh>
    <rPh sb="13" eb="15">
      <t>バンチ</t>
    </rPh>
    <phoneticPr fontId="3"/>
  </si>
  <si>
    <t>士別市東２条８丁目13番地</t>
    <rPh sb="0" eb="3">
      <t>シベツシ</t>
    </rPh>
    <rPh sb="3" eb="4">
      <t>ヒガシ</t>
    </rPh>
    <rPh sb="5" eb="6">
      <t>ジョウ</t>
    </rPh>
    <rPh sb="7" eb="9">
      <t>チョウメ</t>
    </rPh>
    <rPh sb="11" eb="13">
      <t>バンチ</t>
    </rPh>
    <phoneticPr fontId="3"/>
  </si>
  <si>
    <t>士別市東２条６丁目10番地</t>
    <rPh sb="0" eb="3">
      <t>シベツシ</t>
    </rPh>
    <rPh sb="3" eb="4">
      <t>ヒガシ</t>
    </rPh>
    <rPh sb="5" eb="6">
      <t>ジョウ</t>
    </rPh>
    <rPh sb="7" eb="9">
      <t>チョウメ</t>
    </rPh>
    <rPh sb="11" eb="13">
      <t>バンチ</t>
    </rPh>
    <phoneticPr fontId="3"/>
  </si>
  <si>
    <t>士別市東２条15丁目3130番地92</t>
    <rPh sb="0" eb="3">
      <t>シベツシ</t>
    </rPh>
    <rPh sb="3" eb="4">
      <t>ヒガシ</t>
    </rPh>
    <rPh sb="5" eb="6">
      <t>ジョウ</t>
    </rPh>
    <rPh sb="8" eb="10">
      <t>チョウメ</t>
    </rPh>
    <rPh sb="14" eb="16">
      <t>バンチ</t>
    </rPh>
    <phoneticPr fontId="3"/>
  </si>
  <si>
    <t>和寒町西町212番地</t>
    <rPh sb="0" eb="3">
      <t>ワッサムチョウ</t>
    </rPh>
    <rPh sb="3" eb="5">
      <t>ニシマチ</t>
    </rPh>
    <rPh sb="8" eb="10">
      <t>バンチ</t>
    </rPh>
    <phoneticPr fontId="3"/>
  </si>
  <si>
    <t>和寒町字西町61番地</t>
    <rPh sb="0" eb="3">
      <t>ワッサムチョウ</t>
    </rPh>
    <rPh sb="3" eb="4">
      <t>アザ</t>
    </rPh>
    <rPh sb="4" eb="6">
      <t>ニシマチ</t>
    </rPh>
    <rPh sb="8" eb="10">
      <t>バンチ</t>
    </rPh>
    <phoneticPr fontId="3"/>
  </si>
  <si>
    <t>剣淵町仲町27番７号</t>
    <rPh sb="0" eb="3">
      <t>ケンブチチョウ</t>
    </rPh>
    <rPh sb="3" eb="5">
      <t>ナカマチ</t>
    </rPh>
    <rPh sb="7" eb="8">
      <t>バン</t>
    </rPh>
    <rPh sb="9" eb="10">
      <t>ゴウ</t>
    </rPh>
    <phoneticPr fontId="3"/>
  </si>
  <si>
    <t>下川町幸町135番地</t>
    <rPh sb="0" eb="3">
      <t>シモカワチョウ</t>
    </rPh>
    <rPh sb="3" eb="5">
      <t>サイワイマチ</t>
    </rPh>
    <rPh sb="8" eb="10">
      <t>バンチ</t>
    </rPh>
    <phoneticPr fontId="3"/>
  </si>
  <si>
    <t>美深町字東１条北１丁目18番地</t>
    <rPh sb="0" eb="3">
      <t>ビフカチョウ</t>
    </rPh>
    <rPh sb="3" eb="4">
      <t>アザ</t>
    </rPh>
    <rPh sb="4" eb="5">
      <t>ヒガシ</t>
    </rPh>
    <rPh sb="6" eb="7">
      <t>ジョウ</t>
    </rPh>
    <rPh sb="7" eb="8">
      <t>キタ</t>
    </rPh>
    <rPh sb="9" eb="11">
      <t>チョウメ</t>
    </rPh>
    <rPh sb="13" eb="15">
      <t>バンチ</t>
    </rPh>
    <phoneticPr fontId="3"/>
  </si>
  <si>
    <t>中川町字中川396番地</t>
    <rPh sb="0" eb="3">
      <t>ナカガワチョウ</t>
    </rPh>
    <rPh sb="3" eb="4">
      <t>アザ</t>
    </rPh>
    <rPh sb="4" eb="6">
      <t>ナカガワ</t>
    </rPh>
    <rPh sb="9" eb="11">
      <t>バンチ</t>
    </rPh>
    <phoneticPr fontId="3"/>
  </si>
  <si>
    <t>士別市大通東18丁目465－38</t>
    <rPh sb="0" eb="3">
      <t>シベツシ</t>
    </rPh>
    <rPh sb="3" eb="5">
      <t>オオドオリ</t>
    </rPh>
    <rPh sb="5" eb="6">
      <t>ヒガシ</t>
    </rPh>
    <rPh sb="8" eb="10">
      <t>チョウメ</t>
    </rPh>
    <phoneticPr fontId="3"/>
  </si>
  <si>
    <t>名寄市西４条南５丁目27番地</t>
    <rPh sb="0" eb="3">
      <t>ナヨロシ</t>
    </rPh>
    <rPh sb="3" eb="4">
      <t>ニシ</t>
    </rPh>
    <rPh sb="5" eb="6">
      <t>ジョウ</t>
    </rPh>
    <rPh sb="6" eb="7">
      <t>ミナミ</t>
    </rPh>
    <rPh sb="8" eb="10">
      <t>チョウメ</t>
    </rPh>
    <rPh sb="12" eb="14">
      <t>バンチ</t>
    </rPh>
    <phoneticPr fontId="3"/>
  </si>
  <si>
    <t>名寄市西５条南８丁目４-１</t>
    <rPh sb="0" eb="3">
      <t>ナヨロシ</t>
    </rPh>
    <rPh sb="3" eb="4">
      <t>ニシ</t>
    </rPh>
    <rPh sb="5" eb="6">
      <t>ジョウ</t>
    </rPh>
    <rPh sb="6" eb="7">
      <t>ミナミ</t>
    </rPh>
    <rPh sb="8" eb="10">
      <t>チョウメ</t>
    </rPh>
    <phoneticPr fontId="3"/>
  </si>
  <si>
    <t>管内医療機関一覧</t>
    <rPh sb="0" eb="2">
      <t>カンナイ</t>
    </rPh>
    <rPh sb="2" eb="4">
      <t>イリョウ</t>
    </rPh>
    <rPh sb="4" eb="6">
      <t>キカン</t>
    </rPh>
    <rPh sb="6" eb="8">
      <t>イチラン</t>
    </rPh>
    <phoneticPr fontId="3"/>
  </si>
  <si>
    <t>0165-23-2525</t>
    <phoneticPr fontId="3"/>
  </si>
  <si>
    <t>平成27年10月1日現在</t>
    <phoneticPr fontId="3"/>
  </si>
  <si>
    <t>年齢不詳</t>
    <phoneticPr fontId="3"/>
  </si>
  <si>
    <t>　　　　２　合計特殊出生率は、単年で算出すると数値が安定しないため、人口動態特殊調査二次医療圏を事前分布の決定地域としたベイズ推計値となっている。</t>
    <rPh sb="6" eb="8">
      <t>ゴウケイ</t>
    </rPh>
    <rPh sb="8" eb="10">
      <t>トクシュ</t>
    </rPh>
    <rPh sb="10" eb="12">
      <t>シュッショウ</t>
    </rPh>
    <rPh sb="12" eb="13">
      <t>リツ</t>
    </rPh>
    <rPh sb="15" eb="16">
      <t>タン</t>
    </rPh>
    <rPh sb="16" eb="17">
      <t>ドシ</t>
    </rPh>
    <rPh sb="18" eb="20">
      <t>サンシュツ</t>
    </rPh>
    <rPh sb="23" eb="25">
      <t>スウチ</t>
    </rPh>
    <rPh sb="26" eb="28">
      <t>アンテイ</t>
    </rPh>
    <rPh sb="34" eb="36">
      <t>ジンコウ</t>
    </rPh>
    <rPh sb="36" eb="38">
      <t>ドウタイ</t>
    </rPh>
    <rPh sb="38" eb="40">
      <t>トクシュ</t>
    </rPh>
    <rPh sb="40" eb="42">
      <t>チョウサ</t>
    </rPh>
    <rPh sb="42" eb="44">
      <t>ニジ</t>
    </rPh>
    <rPh sb="44" eb="47">
      <t>イリョウケン</t>
    </rPh>
    <rPh sb="48" eb="50">
      <t>ジゼン</t>
    </rPh>
    <rPh sb="50" eb="52">
      <t>ブンプ</t>
    </rPh>
    <rPh sb="53" eb="55">
      <t>ケッテイ</t>
    </rPh>
    <rPh sb="55" eb="57">
      <t>チイキ</t>
    </rPh>
    <rPh sb="63" eb="65">
      <t>スイケイ</t>
    </rPh>
    <rPh sb="65" eb="66">
      <t>アタイ</t>
    </rPh>
    <phoneticPr fontId="3"/>
  </si>
  <si>
    <t>平成26年度</t>
    <phoneticPr fontId="3"/>
  </si>
  <si>
    <t>平成26年度</t>
    <phoneticPr fontId="3"/>
  </si>
  <si>
    <t>平成26年度</t>
    <phoneticPr fontId="3"/>
  </si>
  <si>
    <t>健康増進事業（胃がん検診受診状況）</t>
    <phoneticPr fontId="3"/>
  </si>
  <si>
    <t>第13表</t>
    <rPh sb="0" eb="1">
      <t>ダイ</t>
    </rPh>
    <rPh sb="3" eb="4">
      <t>ヒョウ</t>
    </rPh>
    <phoneticPr fontId="3"/>
  </si>
  <si>
    <t>第14表</t>
    <rPh sb="0" eb="1">
      <t>ダイ</t>
    </rPh>
    <rPh sb="3" eb="4">
      <t>ヒョウ</t>
    </rPh>
    <phoneticPr fontId="3"/>
  </si>
  <si>
    <t>第15表</t>
    <rPh sb="0" eb="1">
      <t>ダイ</t>
    </rPh>
    <rPh sb="3" eb="4">
      <t>ヒョウ</t>
    </rPh>
    <phoneticPr fontId="3"/>
  </si>
  <si>
    <t>第16表</t>
    <rPh sb="0" eb="1">
      <t>ダイ</t>
    </rPh>
    <rPh sb="3" eb="4">
      <t>ヒョウ</t>
    </rPh>
    <phoneticPr fontId="3"/>
  </si>
  <si>
    <t>健康増進事業（大腸がん検診受診状況）</t>
    <rPh sb="7" eb="9">
      <t>ダイチョウ</t>
    </rPh>
    <phoneticPr fontId="3"/>
  </si>
  <si>
    <t>健康増進事業（肺がん検診受診状況）</t>
    <rPh sb="7" eb="8">
      <t>ハイ</t>
    </rPh>
    <phoneticPr fontId="3"/>
  </si>
  <si>
    <t>健康増進事業（子宮頸がん検診受診状況）</t>
    <rPh sb="7" eb="9">
      <t>シキュウ</t>
    </rPh>
    <rPh sb="9" eb="10">
      <t>ケイ</t>
    </rPh>
    <phoneticPr fontId="3"/>
  </si>
  <si>
    <t>健康増進事業（乳がん検診受診状況）</t>
    <rPh sb="7" eb="8">
      <t>ニュウ</t>
    </rPh>
    <phoneticPr fontId="3"/>
  </si>
  <si>
    <t>01654-9-4182</t>
    <phoneticPr fontId="3"/>
  </si>
  <si>
    <t>無床診療所（市町村保健（福祉）センター及び特別養護老人ホーム除く。）</t>
    <rPh sb="0" eb="1">
      <t>ム</t>
    </rPh>
    <rPh sb="1" eb="2">
      <t>ショウ</t>
    </rPh>
    <rPh sb="2" eb="4">
      <t>シンリョウ</t>
    </rPh>
    <rPh sb="4" eb="5">
      <t>ショ</t>
    </rPh>
    <rPh sb="19" eb="20">
      <t>オヨ</t>
    </rPh>
    <rPh sb="30" eb="31">
      <t>ノゾ</t>
    </rPh>
    <phoneticPr fontId="3"/>
  </si>
  <si>
    <t>第７表　死亡数（主な死因別）及び死亡率（人口10万対）</t>
    <rPh sb="12" eb="13">
      <t>ベツ</t>
    </rPh>
    <phoneticPr fontId="3"/>
  </si>
  <si>
    <t>出典等：１　名寄保健所調べ</t>
    <rPh sb="0" eb="2">
      <t>シュッテン</t>
    </rPh>
    <rPh sb="2" eb="3">
      <t>トウ</t>
    </rPh>
    <rPh sb="6" eb="11">
      <t>ナヨロホケンショ</t>
    </rPh>
    <rPh sb="11" eb="12">
      <t>シラ</t>
    </rPh>
    <phoneticPr fontId="7"/>
  </si>
  <si>
    <t>出典：名寄保健所調べ</t>
    <rPh sb="0" eb="2">
      <t>シュッテン</t>
    </rPh>
    <rPh sb="3" eb="5">
      <t>ナヨロ</t>
    </rPh>
    <rPh sb="5" eb="7">
      <t>ホケン</t>
    </rPh>
    <rPh sb="7" eb="8">
      <t>ショ</t>
    </rPh>
    <rPh sb="8" eb="9">
      <t>シラ</t>
    </rPh>
    <phoneticPr fontId="7"/>
  </si>
  <si>
    <t>名寄市風連町南町23番1，26番地</t>
    <rPh sb="0" eb="3">
      <t>ナヨロシ</t>
    </rPh>
    <rPh sb="3" eb="6">
      <t>フウレンチョウ</t>
    </rPh>
    <rPh sb="6" eb="8">
      <t>ミナミマチ</t>
    </rPh>
    <rPh sb="10" eb="11">
      <t>バン</t>
    </rPh>
    <rPh sb="15" eb="17">
      <t>バンチ</t>
    </rPh>
    <phoneticPr fontId="3"/>
  </si>
  <si>
    <t>名寄市西４条南３丁目4番地の2</t>
    <rPh sb="0" eb="3">
      <t>ナヨロシ</t>
    </rPh>
    <rPh sb="3" eb="4">
      <t>ニシ</t>
    </rPh>
    <rPh sb="5" eb="6">
      <t>ジョウ</t>
    </rPh>
    <rPh sb="6" eb="7">
      <t>ミナミ</t>
    </rPh>
    <rPh sb="8" eb="10">
      <t>チョウメ</t>
    </rPh>
    <rPh sb="11" eb="13">
      <t>バンチ</t>
    </rPh>
    <phoneticPr fontId="3"/>
  </si>
  <si>
    <t>士別市東5条北1丁目4-1,4-2番地</t>
    <rPh sb="0" eb="3">
      <t>シベツシ</t>
    </rPh>
    <rPh sb="3" eb="4">
      <t>ヒガシ</t>
    </rPh>
    <rPh sb="5" eb="6">
      <t>ジョウ</t>
    </rPh>
    <rPh sb="6" eb="7">
      <t>キタ</t>
    </rPh>
    <rPh sb="8" eb="10">
      <t>チョウメ</t>
    </rPh>
    <rPh sb="17" eb="19">
      <t>バンチ</t>
    </rPh>
    <phoneticPr fontId="3"/>
  </si>
  <si>
    <t>男　性</t>
    <rPh sb="0" eb="1">
      <t>オトコ</t>
    </rPh>
    <rPh sb="2" eb="3">
      <t>セイ</t>
    </rPh>
    <phoneticPr fontId="11"/>
  </si>
  <si>
    <t>女　性</t>
    <rPh sb="0" eb="1">
      <t>オンナ</t>
    </rPh>
    <rPh sb="2" eb="3">
      <t>セイ</t>
    </rPh>
    <phoneticPr fontId="3"/>
  </si>
  <si>
    <t>- 145 -</t>
    <phoneticPr fontId="3"/>
  </si>
  <si>
    <t>- 153 -</t>
    <phoneticPr fontId="3"/>
  </si>
  <si>
    <t>- 159 -</t>
    <phoneticPr fontId="3"/>
  </si>
  <si>
    <t>- 160 -</t>
    <phoneticPr fontId="3"/>
  </si>
  <si>
    <t>- 161 -</t>
    <phoneticPr fontId="3"/>
  </si>
  <si>
    <t>- 162 -</t>
    <phoneticPr fontId="3"/>
  </si>
  <si>
    <t>- 163 -</t>
    <phoneticPr fontId="3"/>
  </si>
  <si>
    <t>- 164 -</t>
    <phoneticPr fontId="3"/>
  </si>
  <si>
    <t>- 151 -</t>
    <phoneticPr fontId="3"/>
  </si>
  <si>
    <t>平成30年11月１日現在</t>
    <rPh sb="0" eb="2">
      <t>ヘイセイ</t>
    </rPh>
    <rPh sb="4" eb="5">
      <t>ネン</t>
    </rPh>
    <rPh sb="7" eb="8">
      <t>ツキ</t>
    </rPh>
    <rPh sb="9" eb="10">
      <t>ヒ</t>
    </rPh>
    <rPh sb="10" eb="12">
      <t>ゲンザイ</t>
    </rPh>
    <phoneticPr fontId="3"/>
  </si>
  <si>
    <t>アウル歯科</t>
    <rPh sb="3" eb="4">
      <t>ハ</t>
    </rPh>
    <rPh sb="4" eb="5">
      <t>カ</t>
    </rPh>
    <phoneticPr fontId="3"/>
  </si>
  <si>
    <t>- 146 -</t>
    <phoneticPr fontId="3"/>
  </si>
  <si>
    <t>- 147 -</t>
    <phoneticPr fontId="3"/>
  </si>
  <si>
    <t>- 148 -</t>
    <phoneticPr fontId="3"/>
  </si>
  <si>
    <t>- 149-</t>
    <phoneticPr fontId="3"/>
  </si>
  <si>
    <t>- 150 -</t>
    <phoneticPr fontId="3"/>
  </si>
  <si>
    <t>- 152 -</t>
    <phoneticPr fontId="3"/>
  </si>
  <si>
    <t>- 154 -</t>
    <phoneticPr fontId="3"/>
  </si>
  <si>
    <t>- 155 -</t>
    <phoneticPr fontId="3"/>
  </si>
  <si>
    <t>- 156 -</t>
    <phoneticPr fontId="3"/>
  </si>
  <si>
    <t>- 157 -</t>
    <phoneticPr fontId="3"/>
  </si>
  <si>
    <t>- 158 -</t>
    <phoneticPr fontId="3"/>
  </si>
  <si>
    <t>- 165 -</t>
    <phoneticPr fontId="3"/>
  </si>
  <si>
    <t>- 166 -</t>
    <phoneticPr fontId="3"/>
  </si>
  <si>
    <t>- 167 -</t>
    <phoneticPr fontId="3"/>
  </si>
  <si>
    <t>- 168 -</t>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</si>
</sst>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00_);[Red]\(#,##0.00\)"/>
    <numFmt numFmtId="177" formatCode="###\ ###\ ##0.0;&quot;-&quot;##\ ###\ ##0.0"/>
    <numFmt numFmtId="178" formatCode="#,##0;&quot;△ &quot;#,##0"/>
    <numFmt numFmtId="179" formatCode="#,##0;&quot;▲ &quot;#,##0"/>
    <numFmt numFmtId="180" formatCode="#,##0.00;&quot;△ &quot;#,##0.00"/>
    <numFmt numFmtId="181" formatCode="#,##0.0;&quot;△ &quot;#,##0.0"/>
    <numFmt numFmtId="182" formatCode="#,##0_ "/>
    <numFmt numFmtId="183" formatCode="0.0%"/>
    <numFmt numFmtId="184" formatCode="#,##0.0;[Red]\-#,##0.0"/>
    <numFmt numFmtId="185" formatCode="0.0"/>
  </numFmts>
  <fonts count="45">
    <font>
      <sz val="11"/>
      <color theme="1"/>
      <name val="ＭＳ Ｐゴシック"/>
      <family val="2"/>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scheme val="minor"/>
    </font>
    <font>
      <sz val="11"/>
      <color theme="1"/>
      <name val="ＭＳ Ｐゴシック"/>
      <family val="2"/>
      <scheme val="minor"/>
    </font>
    <font>
      <sz val="11"/>
      <color theme="1"/>
      <name val="ＭＳ ゴシック"/>
      <family val="3"/>
      <charset val="128"/>
    </font>
    <font>
      <b/>
      <sz val="20"/>
      <color indexed="8"/>
      <name val="ＭＳ ゴシック"/>
      <family val="3"/>
      <charset val="128"/>
    </font>
    <font>
      <sz val="6"/>
      <name val="AR丸ゴシック体M"/>
      <family val="3"/>
      <charset val="128"/>
    </font>
    <font>
      <sz val="10"/>
      <color indexed="8"/>
      <name val="ＭＳ ゴシック"/>
      <family val="3"/>
      <charset val="128"/>
    </font>
    <font>
      <sz val="11"/>
      <name val="ＭＳ Ｐゴシック"/>
      <family val="3"/>
      <charset val="128"/>
    </font>
    <font>
      <sz val="10"/>
      <name val="ＭＳ ゴシック"/>
      <family val="3"/>
      <charset val="128"/>
    </font>
    <font>
      <sz val="6"/>
      <name val="ＭＳ Ｐゴシック"/>
      <family val="3"/>
      <charset val="128"/>
    </font>
    <font>
      <sz val="9"/>
      <name val="ＭＳ ゴシック"/>
      <family val="3"/>
      <charset val="128"/>
    </font>
    <font>
      <b/>
      <sz val="10"/>
      <color indexed="8"/>
      <name val="ＭＳ ゴシック"/>
      <family val="3"/>
      <charset val="128"/>
    </font>
    <font>
      <b/>
      <sz val="10"/>
      <name val="ＭＳ ゴシック"/>
      <family val="3"/>
      <charset val="128"/>
    </font>
    <font>
      <b/>
      <sz val="16"/>
      <color indexed="8"/>
      <name val="ＭＳ ゴシック"/>
      <family val="3"/>
      <charset val="128"/>
    </font>
    <font>
      <sz val="6"/>
      <name val="ＭＳ Ｐゴシック"/>
      <family val="2"/>
      <charset val="128"/>
      <scheme val="minor"/>
    </font>
    <font>
      <sz val="11"/>
      <color theme="1"/>
      <name val="ＭＳ Ｐゴシック"/>
      <family val="3"/>
      <charset val="128"/>
      <scheme val="minor"/>
    </font>
    <font>
      <b/>
      <sz val="15"/>
      <color theme="3"/>
      <name val="ＭＳ Ｐゴシック"/>
      <family val="2"/>
      <charset val="128"/>
      <scheme val="minor"/>
    </font>
    <font>
      <sz val="12"/>
      <name val="Arial"/>
      <family val="2"/>
    </font>
    <font>
      <sz val="11"/>
      <name val="ＭＳ ゴシック"/>
      <family val="3"/>
      <charset val="128"/>
    </font>
    <font>
      <b/>
      <sz val="11"/>
      <color indexed="8"/>
      <name val="ＭＳ Ｐゴシック"/>
      <family val="3"/>
      <charset val="128"/>
    </font>
    <font>
      <b/>
      <sz val="11"/>
      <color theme="1"/>
      <name val="ＭＳ Ｐゴシック"/>
      <family val="3"/>
      <charset val="128"/>
      <scheme val="minor"/>
    </font>
    <font>
      <b/>
      <sz val="16"/>
      <name val="ＭＳ ゴシック"/>
      <family val="3"/>
      <charset val="128"/>
    </font>
    <font>
      <sz val="16"/>
      <name val="ＭＳ ゴシック"/>
      <family val="3"/>
      <charset val="128"/>
    </font>
    <font>
      <sz val="9"/>
      <color indexed="8"/>
      <name val="ＭＳ ゴシック"/>
      <family val="3"/>
      <charset val="128"/>
    </font>
    <font>
      <b/>
      <sz val="12"/>
      <color theme="1"/>
      <name val="ＭＳ ゴシック"/>
      <family val="3"/>
      <charset val="128"/>
    </font>
    <font>
      <b/>
      <sz val="11"/>
      <name val="ＭＳ ゴシック"/>
      <family val="3"/>
      <charset val="128"/>
    </font>
    <font>
      <sz val="11"/>
      <color indexed="8"/>
      <name val="ＭＳ ゴシック"/>
      <family val="3"/>
      <charset val="128"/>
    </font>
    <font>
      <b/>
      <sz val="11"/>
      <color theme="1"/>
      <name val="ＭＳ ゴシック"/>
      <family val="3"/>
      <charset val="128"/>
    </font>
    <font>
      <b/>
      <sz val="16"/>
      <color theme="1"/>
      <name val="ＭＳ ゴシック"/>
      <family val="3"/>
      <charset val="128"/>
    </font>
    <font>
      <b/>
      <sz val="11"/>
      <color indexed="8"/>
      <name val="ＭＳ ゴシック"/>
      <family val="3"/>
      <charset val="128"/>
    </font>
    <font>
      <sz val="9"/>
      <color theme="1"/>
      <name val="ＭＳ ゴシック"/>
      <family val="3"/>
      <charset val="128"/>
    </font>
    <font>
      <sz val="8"/>
      <color indexed="8"/>
      <name val="ＭＳ ゴシック"/>
      <family val="3"/>
      <charset val="128"/>
    </font>
    <font>
      <sz val="8"/>
      <name val="ＭＳ ゴシック"/>
      <family val="3"/>
      <charset val="128"/>
    </font>
    <font>
      <sz val="20"/>
      <name val="ＭＳ ゴシック"/>
      <family val="3"/>
      <charset val="128"/>
    </font>
    <font>
      <sz val="13"/>
      <name val="ＭＳ ゴシック"/>
      <family val="3"/>
      <charset val="128"/>
    </font>
    <font>
      <b/>
      <sz val="13"/>
      <name val="ＭＳ ゴシック"/>
      <family val="3"/>
      <charset val="128"/>
    </font>
    <font>
      <sz val="12"/>
      <name val="ＭＳ ゴシック"/>
      <family val="3"/>
      <charset val="128"/>
    </font>
    <font>
      <sz val="11"/>
      <name val="ＭＳ Ｐゴシック"/>
      <family val="2"/>
      <scheme val="minor"/>
    </font>
    <font>
      <sz val="11"/>
      <name val="ＭＳ Ｐゴシック"/>
      <family val="3"/>
      <charset val="128"/>
      <scheme val="minor"/>
    </font>
    <font>
      <b/>
      <sz val="11"/>
      <name val="ＭＳ Ｐゴシック"/>
      <family val="3"/>
      <charset val="128"/>
      <scheme val="minor"/>
    </font>
    <font>
      <sz val="11"/>
      <name val="ＭＳ Ｐゴシック"/>
      <family val="2"/>
      <charset val="128"/>
      <scheme val="minor"/>
    </font>
    <font>
      <b/>
      <sz val="12"/>
      <name val="ＭＳ ゴシック"/>
      <family val="3"/>
      <charset val="128"/>
    </font>
    <font>
      <sz val="10"/>
      <name val="ＭＳ Ｐゴシック"/>
      <family val="2"/>
      <scheme val="minor"/>
    </font>
  </fonts>
  <fills count="3">
    <fill>
      <patternFill patternType="none"/>
    </fill>
    <fill>
      <patternFill patternType="gray125"/>
    </fill>
    <fill>
      <patternFill patternType="solid">
        <fgColor theme="0" tint="-0.14999847407452621"/>
        <bgColor indexed="64"/>
      </patternFill>
    </fill>
  </fills>
  <borders count="109">
    <border>
      <left/>
      <right/>
      <top/>
      <bottom/>
      <diagonal/>
    </border>
    <border>
      <left style="thin">
        <color indexed="64"/>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bottom/>
      <diagonal/>
    </border>
    <border>
      <left style="medium">
        <color indexed="64"/>
      </left>
      <right style="thin">
        <color indexed="64"/>
      </right>
      <top/>
      <bottom/>
      <diagonal/>
    </border>
    <border>
      <left style="thin">
        <color indexed="64"/>
      </left>
      <right style="medium">
        <color indexed="64"/>
      </right>
      <top/>
      <bottom/>
      <diagonal/>
    </border>
    <border>
      <left/>
      <right style="thin">
        <color indexed="64"/>
      </right>
      <top/>
      <bottom/>
      <diagonal/>
    </border>
    <border>
      <left style="thin">
        <color indexed="64"/>
      </left>
      <right style="thin">
        <color indexed="64"/>
      </right>
      <top/>
      <bottom/>
      <diagonal/>
    </border>
    <border>
      <left style="medium">
        <color indexed="64"/>
      </left>
      <right style="medium">
        <color indexed="64"/>
      </right>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top style="medium">
        <color auto="1"/>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right/>
      <top style="thin">
        <color indexed="64"/>
      </top>
      <bottom/>
      <diagonal/>
    </border>
    <border>
      <left style="thin">
        <color indexed="8"/>
      </left>
      <right/>
      <top/>
      <bottom/>
      <diagonal/>
    </border>
    <border>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thin">
        <color indexed="8"/>
      </left>
      <right style="thin">
        <color indexed="8"/>
      </right>
      <top style="thin">
        <color indexed="8"/>
      </top>
      <bottom/>
      <diagonal/>
    </border>
    <border>
      <left style="thin">
        <color indexed="8"/>
      </left>
      <right/>
      <top style="thin">
        <color indexed="8"/>
      </top>
      <bottom/>
      <diagonal/>
    </border>
    <border>
      <left style="thin">
        <color indexed="64"/>
      </left>
      <right style="thin">
        <color indexed="8"/>
      </right>
      <top style="thin">
        <color indexed="8"/>
      </top>
      <bottom/>
      <diagonal/>
    </border>
    <border>
      <left style="thin">
        <color indexed="8"/>
      </left>
      <right style="thin">
        <color indexed="8"/>
      </right>
      <top/>
      <bottom/>
      <diagonal/>
    </border>
    <border>
      <left style="thin">
        <color indexed="8"/>
      </left>
      <right/>
      <top/>
      <bottom style="thin">
        <color indexed="8"/>
      </bottom>
      <diagonal/>
    </border>
    <border>
      <left/>
      <right style="thin">
        <color indexed="8"/>
      </right>
      <top/>
      <bottom style="thin">
        <color indexed="8"/>
      </bottom>
      <diagonal/>
    </border>
    <border>
      <left style="thin">
        <color indexed="64"/>
      </left>
      <right style="thin">
        <color indexed="8"/>
      </right>
      <top/>
      <bottom style="thin">
        <color indexed="8"/>
      </bottom>
      <diagonal/>
    </border>
    <border>
      <left style="thin">
        <color indexed="8"/>
      </left>
      <right style="thin">
        <color indexed="8"/>
      </right>
      <top/>
      <bottom style="thin">
        <color indexed="8"/>
      </bottom>
      <diagonal/>
    </border>
    <border>
      <left style="thin">
        <color indexed="8"/>
      </left>
      <right style="thin">
        <color indexed="8"/>
      </right>
      <top/>
      <bottom style="thin">
        <color indexed="64"/>
      </bottom>
      <diagonal/>
    </border>
    <border>
      <left/>
      <right/>
      <top style="thin">
        <color indexed="8"/>
      </top>
      <bottom/>
      <diagonal/>
    </border>
    <border>
      <left/>
      <right style="thin">
        <color indexed="8"/>
      </right>
      <top/>
      <bottom/>
      <diagonal/>
    </border>
    <border>
      <left style="thin">
        <color indexed="8"/>
      </left>
      <right/>
      <top style="thin">
        <color indexed="64"/>
      </top>
      <bottom/>
      <diagonal/>
    </border>
    <border>
      <left/>
      <right/>
      <top style="thin">
        <color indexed="64"/>
      </top>
      <bottom style="thin">
        <color indexed="8"/>
      </bottom>
      <diagonal/>
    </border>
    <border>
      <left/>
      <right style="thin">
        <color indexed="64"/>
      </right>
      <top style="thin">
        <color indexed="64"/>
      </top>
      <bottom style="thin">
        <color indexed="8"/>
      </bottom>
      <diagonal/>
    </border>
    <border>
      <left/>
      <right style="thin">
        <color indexed="64"/>
      </right>
      <top style="thin">
        <color indexed="8"/>
      </top>
      <bottom/>
      <diagonal/>
    </border>
    <border>
      <left style="medium">
        <color indexed="64"/>
      </left>
      <right style="thin">
        <color indexed="64"/>
      </right>
      <top style="medium">
        <color indexed="64"/>
      </top>
      <bottom/>
      <diagonal/>
    </border>
    <border>
      <left style="medium">
        <color indexed="64"/>
      </left>
      <right style="thin">
        <color indexed="64"/>
      </right>
      <top style="thin">
        <color indexed="64"/>
      </top>
      <bottom/>
      <diagonal/>
    </border>
    <border>
      <left style="medium">
        <color indexed="64"/>
      </left>
      <right/>
      <top style="medium">
        <color indexed="64"/>
      </top>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right style="medium">
        <color indexed="64"/>
      </right>
      <top style="medium">
        <color indexed="64"/>
      </top>
      <bottom/>
      <diagonal/>
    </border>
    <border>
      <left style="thin">
        <color indexed="64"/>
      </left>
      <right/>
      <top style="medium">
        <color indexed="64"/>
      </top>
      <bottom style="thin">
        <color indexed="8"/>
      </bottom>
      <diagonal/>
    </border>
    <border>
      <left/>
      <right/>
      <top style="medium">
        <color indexed="64"/>
      </top>
      <bottom style="thin">
        <color indexed="8"/>
      </bottom>
      <diagonal/>
    </border>
    <border>
      <left/>
      <right style="thin">
        <color indexed="8"/>
      </right>
      <top style="medium">
        <color indexed="64"/>
      </top>
      <bottom style="thin">
        <color indexed="8"/>
      </bottom>
      <diagonal/>
    </border>
    <border>
      <left style="thin">
        <color indexed="8"/>
      </left>
      <right/>
      <top style="medium">
        <color indexed="64"/>
      </top>
      <bottom style="thin">
        <color indexed="8"/>
      </bottom>
      <diagonal/>
    </border>
    <border>
      <left style="thin">
        <color indexed="8"/>
      </left>
      <right style="thin">
        <color indexed="8"/>
      </right>
      <top style="medium">
        <color indexed="64"/>
      </top>
      <bottom/>
      <diagonal/>
    </border>
    <border>
      <left style="thin">
        <color indexed="8"/>
      </left>
      <right/>
      <top style="medium">
        <color indexed="64"/>
      </top>
      <bottom/>
      <diagonal/>
    </border>
    <border>
      <left/>
      <right style="thin">
        <color indexed="8"/>
      </right>
      <top style="medium">
        <color indexed="64"/>
      </top>
      <bottom/>
      <diagonal/>
    </border>
    <border>
      <left style="thin">
        <color indexed="64"/>
      </left>
      <right style="medium">
        <color indexed="64"/>
      </right>
      <top/>
      <bottom style="thin">
        <color indexed="8"/>
      </bottom>
      <diagonal/>
    </border>
    <border>
      <left/>
      <right/>
      <top style="thin">
        <color indexed="8"/>
      </top>
      <bottom style="medium">
        <color indexed="64"/>
      </bottom>
      <diagonal/>
    </border>
    <border>
      <left style="thin">
        <color indexed="8"/>
      </left>
      <right/>
      <top style="thin">
        <color indexed="8"/>
      </top>
      <bottom style="medium">
        <color indexed="64"/>
      </bottom>
      <diagonal/>
    </border>
    <border>
      <left/>
      <right style="medium">
        <color indexed="64"/>
      </right>
      <top style="thin">
        <color indexed="64"/>
      </top>
      <bottom style="thin">
        <color indexed="8"/>
      </bottom>
      <diagonal/>
    </border>
    <border>
      <left/>
      <right style="medium">
        <color indexed="64"/>
      </right>
      <top style="thin">
        <color indexed="8"/>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bottom/>
      <diagonal/>
    </border>
    <border>
      <left style="medium">
        <color indexed="64"/>
      </left>
      <right style="medium">
        <color indexed="64"/>
      </right>
      <top/>
      <bottom style="thin">
        <color indexed="64"/>
      </bottom>
      <diagonal/>
    </border>
    <border>
      <left/>
      <right/>
      <top/>
      <bottom style="medium">
        <color indexed="64"/>
      </bottom>
      <diagonal/>
    </border>
    <border>
      <left style="thin">
        <color indexed="8"/>
      </left>
      <right/>
      <top style="medium">
        <color indexed="64"/>
      </top>
      <bottom style="thin">
        <color indexed="64"/>
      </bottom>
      <diagonal/>
    </border>
    <border>
      <left/>
      <right style="thin">
        <color indexed="8"/>
      </right>
      <top style="medium">
        <color indexed="64"/>
      </top>
      <bottom style="thin">
        <color indexed="64"/>
      </bottom>
      <diagonal/>
    </border>
    <border>
      <left style="thin">
        <color indexed="64"/>
      </left>
      <right/>
      <top style="thin">
        <color indexed="64"/>
      </top>
      <bottom style="medium">
        <color indexed="64"/>
      </bottom>
      <diagonal/>
    </border>
    <border>
      <left style="double">
        <color indexed="64"/>
      </left>
      <right style="medium">
        <color indexed="64"/>
      </right>
      <top style="medium">
        <color indexed="64"/>
      </top>
      <bottom/>
      <diagonal/>
    </border>
    <border>
      <left style="double">
        <color indexed="64"/>
      </left>
      <right style="medium">
        <color indexed="64"/>
      </right>
      <top/>
      <bottom/>
      <diagonal/>
    </border>
    <border>
      <left style="double">
        <color indexed="64"/>
      </left>
      <right style="medium">
        <color indexed="64"/>
      </right>
      <top/>
      <bottom style="thin">
        <color indexed="8"/>
      </bottom>
      <diagonal/>
    </border>
    <border>
      <left style="double">
        <color indexed="64"/>
      </left>
      <right style="medium">
        <color indexed="64"/>
      </right>
      <top style="thin">
        <color indexed="64"/>
      </top>
      <bottom style="thin">
        <color indexed="64"/>
      </bottom>
      <diagonal/>
    </border>
    <border>
      <left style="double">
        <color indexed="64"/>
      </left>
      <right style="medium">
        <color indexed="64"/>
      </right>
      <top style="thin">
        <color indexed="64"/>
      </top>
      <bottom style="medium">
        <color indexed="64"/>
      </bottom>
      <diagonal/>
    </border>
  </borders>
  <cellStyleXfs count="9">
    <xf numFmtId="0" fontId="0" fillId="0" borderId="0"/>
    <xf numFmtId="38" fontId="4" fillId="0" borderId="0" applyFont="0" applyFill="0" applyBorder="0" applyAlignment="0" applyProtection="0">
      <alignment vertical="center"/>
    </xf>
    <xf numFmtId="38" fontId="9" fillId="0" borderId="0" applyFont="0" applyFill="0" applyBorder="0" applyAlignment="0" applyProtection="0"/>
    <xf numFmtId="0" fontId="9" fillId="0" borderId="0"/>
    <xf numFmtId="9" fontId="4" fillId="0" borderId="0" applyFont="0" applyFill="0" applyBorder="0" applyAlignment="0" applyProtection="0">
      <alignment vertical="center"/>
    </xf>
    <xf numFmtId="0" fontId="19" fillId="0" borderId="0"/>
    <xf numFmtId="0" fontId="19" fillId="0" borderId="0"/>
    <xf numFmtId="0" fontId="9" fillId="0" borderId="0"/>
    <xf numFmtId="0" fontId="9" fillId="0" borderId="0"/>
  </cellStyleXfs>
  <cellXfs count="694">
    <xf numFmtId="0" fontId="0" fillId="0" borderId="0" xfId="0"/>
    <xf numFmtId="0" fontId="0" fillId="0" borderId="0" xfId="0" applyAlignment="1">
      <alignment vertical="center"/>
    </xf>
    <xf numFmtId="0" fontId="5" fillId="0" borderId="0" xfId="0" applyFont="1" applyAlignment="1">
      <alignment vertical="center"/>
    </xf>
    <xf numFmtId="0" fontId="8" fillId="0" borderId="0" xfId="0" applyFont="1" applyAlignment="1">
      <alignment vertical="center"/>
    </xf>
    <xf numFmtId="0" fontId="13" fillId="0" borderId="0" xfId="0" applyFont="1" applyFill="1" applyBorder="1" applyAlignment="1">
      <alignment horizontal="center" vertical="center"/>
    </xf>
    <xf numFmtId="178" fontId="14" fillId="0" borderId="0" xfId="3" applyNumberFormat="1" applyFont="1" applyFill="1" applyBorder="1" applyAlignment="1">
      <alignment horizontal="right" vertical="center"/>
    </xf>
    <xf numFmtId="179" fontId="14" fillId="0" borderId="0" xfId="3" applyNumberFormat="1" applyFont="1" applyFill="1" applyBorder="1" applyAlignment="1">
      <alignment horizontal="right" vertical="center"/>
    </xf>
    <xf numFmtId="180" fontId="14" fillId="0" borderId="0" xfId="3" applyNumberFormat="1" applyFont="1" applyFill="1" applyBorder="1" applyAlignment="1">
      <alignment horizontal="right" vertical="center"/>
    </xf>
    <xf numFmtId="0" fontId="8" fillId="0" borderId="0" xfId="0" applyFont="1" applyFill="1" applyBorder="1" applyAlignment="1">
      <alignment vertical="center"/>
    </xf>
    <xf numFmtId="38" fontId="10" fillId="0" borderId="0" xfId="2" applyFont="1" applyFill="1" applyAlignment="1">
      <alignment vertical="center"/>
    </xf>
    <xf numFmtId="0" fontId="15" fillId="0" borderId="0" xfId="0" applyFont="1" applyAlignment="1">
      <alignment vertical="center"/>
    </xf>
    <xf numFmtId="38" fontId="6" fillId="0" borderId="0" xfId="1" applyFont="1">
      <alignment vertical="center"/>
    </xf>
    <xf numFmtId="38" fontId="13" fillId="0" borderId="0" xfId="1" applyFont="1" applyFill="1" applyBorder="1">
      <alignment vertical="center"/>
    </xf>
    <xf numFmtId="0" fontId="8" fillId="0" borderId="0" xfId="0" applyFont="1" applyFill="1" applyBorder="1" applyAlignment="1">
      <alignment horizontal="right"/>
    </xf>
    <xf numFmtId="38" fontId="0" fillId="0" borderId="27" xfId="1" applyFont="1" applyBorder="1" applyAlignment="1">
      <alignment horizontal="right" vertical="center" shrinkToFit="1"/>
    </xf>
    <xf numFmtId="178" fontId="0" fillId="0" borderId="27" xfId="0" applyNumberFormat="1" applyBorder="1" applyAlignment="1">
      <alignment horizontal="right" vertical="center"/>
    </xf>
    <xf numFmtId="38" fontId="0" fillId="0" borderId="28" xfId="1" applyFont="1" applyBorder="1" applyAlignment="1">
      <alignment horizontal="right" vertical="center" shrinkToFit="1"/>
    </xf>
    <xf numFmtId="38" fontId="15" fillId="0" borderId="0" xfId="1" applyFont="1">
      <alignment vertical="center"/>
    </xf>
    <xf numFmtId="0" fontId="0" fillId="0" borderId="27" xfId="0" applyBorder="1" applyAlignment="1">
      <alignment horizontal="center" vertical="center" shrinkToFit="1"/>
    </xf>
    <xf numFmtId="38" fontId="5" fillId="0" borderId="27" xfId="1" applyFont="1" applyBorder="1" applyAlignment="1">
      <alignment vertical="center"/>
    </xf>
    <xf numFmtId="0" fontId="17" fillId="2" borderId="21" xfId="0" applyFont="1" applyFill="1" applyBorder="1" applyAlignment="1">
      <alignment horizontal="center" vertical="center" shrinkToFit="1"/>
    </xf>
    <xf numFmtId="38" fontId="17" fillId="2" borderId="21" xfId="1" applyFont="1" applyFill="1" applyBorder="1" applyAlignment="1">
      <alignment horizontal="right" vertical="center" shrinkToFit="1"/>
    </xf>
    <xf numFmtId="38" fontId="17" fillId="2" borderId="23" xfId="1" applyFont="1" applyFill="1" applyBorder="1" applyAlignment="1">
      <alignment horizontal="right" vertical="center" shrinkToFit="1"/>
    </xf>
    <xf numFmtId="0" fontId="17" fillId="2" borderId="27" xfId="0" applyFont="1" applyFill="1" applyBorder="1" applyAlignment="1">
      <alignment horizontal="center" vertical="center" shrinkToFit="1"/>
    </xf>
    <xf numFmtId="38" fontId="17" fillId="2" borderId="27" xfId="1" applyFont="1" applyFill="1" applyBorder="1" applyAlignment="1">
      <alignment horizontal="right" vertical="center" shrinkToFit="1"/>
    </xf>
    <xf numFmtId="38" fontId="17" fillId="2" borderId="28" xfId="1" applyFont="1" applyFill="1" applyBorder="1" applyAlignment="1">
      <alignment horizontal="right" vertical="center" shrinkToFit="1"/>
    </xf>
    <xf numFmtId="0" fontId="17" fillId="2" borderId="18" xfId="0" applyFont="1" applyFill="1" applyBorder="1" applyAlignment="1">
      <alignment horizontal="center" vertical="center" shrinkToFit="1"/>
    </xf>
    <xf numFmtId="38" fontId="17" fillId="2" borderId="18" xfId="1" applyFont="1" applyFill="1" applyBorder="1" applyAlignment="1">
      <alignment horizontal="right" vertical="center" shrinkToFit="1"/>
    </xf>
    <xf numFmtId="38" fontId="17" fillId="2" borderId="31" xfId="1" applyFont="1" applyFill="1" applyBorder="1" applyAlignment="1">
      <alignment horizontal="right" vertical="center" shrinkToFit="1"/>
    </xf>
    <xf numFmtId="0" fontId="22" fillId="0" borderId="35" xfId="0" applyFont="1" applyFill="1" applyBorder="1" applyAlignment="1">
      <alignment horizontal="center" vertical="center" shrinkToFit="1"/>
    </xf>
    <xf numFmtId="38" fontId="22" fillId="0" borderId="35" xfId="1" applyFont="1" applyFill="1" applyBorder="1" applyAlignment="1">
      <alignment horizontal="right" vertical="center" shrinkToFit="1"/>
    </xf>
    <xf numFmtId="38" fontId="22" fillId="0" borderId="36" xfId="1" applyFont="1" applyFill="1" applyBorder="1" applyAlignment="1">
      <alignment horizontal="right" vertical="center" shrinkToFit="1"/>
    </xf>
    <xf numFmtId="0" fontId="22" fillId="0" borderId="27" xfId="0" applyFont="1" applyFill="1" applyBorder="1" applyAlignment="1">
      <alignment horizontal="center" vertical="center" shrinkToFit="1"/>
    </xf>
    <xf numFmtId="38" fontId="22" fillId="0" borderId="27" xfId="1" applyFont="1" applyFill="1" applyBorder="1" applyAlignment="1">
      <alignment horizontal="right" vertical="center" shrinkToFit="1"/>
    </xf>
    <xf numFmtId="38" fontId="22" fillId="0" borderId="28" xfId="1" applyFont="1" applyFill="1" applyBorder="1" applyAlignment="1">
      <alignment horizontal="right" vertical="center" shrinkToFit="1"/>
    </xf>
    <xf numFmtId="0" fontId="22" fillId="0" borderId="47" xfId="0" applyFont="1" applyFill="1" applyBorder="1" applyAlignment="1">
      <alignment horizontal="center" vertical="center" shrinkToFit="1"/>
    </xf>
    <xf numFmtId="38" fontId="22" fillId="0" borderId="47" xfId="1" applyFont="1" applyFill="1" applyBorder="1" applyAlignment="1">
      <alignment horizontal="right" vertical="center" shrinkToFit="1"/>
    </xf>
    <xf numFmtId="38" fontId="22" fillId="0" borderId="25" xfId="1" applyFont="1" applyFill="1" applyBorder="1" applyAlignment="1">
      <alignment horizontal="right" vertical="center" shrinkToFit="1"/>
    </xf>
    <xf numFmtId="178" fontId="0" fillId="0" borderId="27" xfId="0" applyNumberFormat="1" applyBorder="1" applyAlignment="1">
      <alignment horizontal="center" vertical="center"/>
    </xf>
    <xf numFmtId="178" fontId="0" fillId="0" borderId="28" xfId="0" applyNumberFormat="1" applyBorder="1" applyAlignment="1">
      <alignment horizontal="right" vertical="center"/>
    </xf>
    <xf numFmtId="178" fontId="0" fillId="2" borderId="27" xfId="0" applyNumberFormat="1" applyFill="1" applyBorder="1" applyAlignment="1">
      <alignment horizontal="right" vertical="center"/>
    </xf>
    <xf numFmtId="178" fontId="0" fillId="2" borderId="18" xfId="0" applyNumberFormat="1" applyFill="1" applyBorder="1" applyAlignment="1">
      <alignment horizontal="right" vertical="center"/>
    </xf>
    <xf numFmtId="178" fontId="0" fillId="2" borderId="21" xfId="0" applyNumberFormat="1" applyFill="1" applyBorder="1" applyAlignment="1">
      <alignment horizontal="right" vertical="center"/>
    </xf>
    <xf numFmtId="178" fontId="22" fillId="0" borderId="27" xfId="0" applyNumberFormat="1" applyFont="1" applyBorder="1" applyAlignment="1">
      <alignment horizontal="right" vertical="center"/>
    </xf>
    <xf numFmtId="178" fontId="22" fillId="0" borderId="47" xfId="0" applyNumberFormat="1" applyFont="1" applyBorder="1" applyAlignment="1">
      <alignment horizontal="right" vertical="center"/>
    </xf>
    <xf numFmtId="38" fontId="20" fillId="0" borderId="0" xfId="1" applyFont="1" applyFill="1" applyAlignment="1">
      <alignment vertical="center"/>
    </xf>
    <xf numFmtId="38" fontId="20" fillId="0" borderId="0" xfId="1" applyFont="1" applyFill="1" applyAlignment="1">
      <alignment horizontal="left" vertical="center"/>
    </xf>
    <xf numFmtId="38" fontId="20" fillId="0" borderId="0" xfId="1" applyFont="1" applyFill="1" applyAlignment="1">
      <alignment horizontal="right" vertical="center"/>
    </xf>
    <xf numFmtId="38" fontId="23" fillId="0" borderId="0" xfId="1" applyFont="1" applyFill="1" applyBorder="1" applyAlignment="1">
      <alignment horizontal="left" vertical="center"/>
    </xf>
    <xf numFmtId="38" fontId="20" fillId="0" borderId="0" xfId="2" applyFont="1" applyFill="1" applyBorder="1" applyAlignment="1"/>
    <xf numFmtId="38" fontId="20" fillId="0" borderId="0" xfId="2" applyFont="1" applyFill="1" applyBorder="1" applyAlignment="1">
      <alignment vertical="center"/>
    </xf>
    <xf numFmtId="38" fontId="20" fillId="0" borderId="0" xfId="2" applyFont="1" applyFill="1" applyAlignment="1">
      <alignment horizontal="left" vertical="center"/>
    </xf>
    <xf numFmtId="38" fontId="20" fillId="0" borderId="0" xfId="2" applyFont="1" applyFill="1" applyBorder="1" applyAlignment="1">
      <alignment horizontal="left"/>
    </xf>
    <xf numFmtId="38" fontId="20" fillId="0" borderId="0" xfId="2" applyFont="1" applyFill="1" applyAlignment="1">
      <alignment horizontal="left"/>
    </xf>
    <xf numFmtId="38" fontId="20" fillId="0" borderId="27" xfId="2" applyNumberFormat="1" applyFont="1" applyFill="1" applyBorder="1" applyAlignment="1" applyProtection="1">
      <alignment horizontal="right" vertical="center"/>
      <protection locked="0"/>
    </xf>
    <xf numFmtId="184" fontId="20" fillId="0" borderId="27" xfId="2" applyNumberFormat="1" applyFont="1" applyFill="1" applyBorder="1" applyAlignment="1">
      <alignment horizontal="right" vertical="center"/>
    </xf>
    <xf numFmtId="38" fontId="20" fillId="0" borderId="0" xfId="2" applyFont="1" applyFill="1" applyBorder="1" applyAlignment="1">
      <alignment horizontal="left" vertical="center"/>
    </xf>
    <xf numFmtId="0" fontId="20" fillId="0" borderId="0" xfId="8" applyFont="1" applyFill="1" applyAlignment="1">
      <alignment horizontal="left" vertical="center"/>
    </xf>
    <xf numFmtId="184" fontId="20" fillId="0" borderId="0" xfId="2" applyNumberFormat="1" applyFont="1" applyFill="1" applyBorder="1" applyAlignment="1">
      <alignment horizontal="left" vertical="center"/>
    </xf>
    <xf numFmtId="38" fontId="20" fillId="0" borderId="0" xfId="2" applyFont="1" applyFill="1" applyBorder="1" applyAlignment="1">
      <alignment horizontal="right" vertical="center"/>
    </xf>
    <xf numFmtId="184" fontId="20" fillId="0" borderId="0" xfId="2" applyNumberFormat="1" applyFont="1" applyFill="1" applyBorder="1" applyAlignment="1">
      <alignment horizontal="right" vertical="center"/>
    </xf>
    <xf numFmtId="0" fontId="20" fillId="0" borderId="0" xfId="8" applyFont="1" applyFill="1" applyAlignment="1">
      <alignment vertical="center"/>
    </xf>
    <xf numFmtId="38" fontId="20" fillId="0" borderId="0" xfId="2" applyFont="1" applyFill="1" applyAlignment="1">
      <alignment vertical="center" wrapText="1"/>
    </xf>
    <xf numFmtId="38" fontId="20" fillId="0" borderId="0" xfId="2" applyFont="1" applyFill="1" applyAlignment="1">
      <alignment vertical="center"/>
    </xf>
    <xf numFmtId="38" fontId="20" fillId="0" borderId="0" xfId="2" applyFont="1" applyFill="1" applyAlignment="1" applyProtection="1">
      <alignment vertical="center"/>
    </xf>
    <xf numFmtId="38" fontId="20" fillId="0" borderId="0" xfId="2" applyFont="1" applyFill="1" applyBorder="1" applyAlignment="1" applyProtection="1">
      <alignment horizontal="right" vertical="center"/>
    </xf>
    <xf numFmtId="184" fontId="20" fillId="0" borderId="0" xfId="2" applyNumberFormat="1" applyFont="1" applyFill="1" applyAlignment="1">
      <alignment vertical="center"/>
    </xf>
    <xf numFmtId="184" fontId="20" fillId="0" borderId="28" xfId="2" applyNumberFormat="1" applyFont="1" applyFill="1" applyBorder="1" applyAlignment="1">
      <alignment horizontal="right" vertical="center"/>
    </xf>
    <xf numFmtId="38" fontId="20" fillId="2" borderId="77" xfId="2" applyFont="1" applyFill="1" applyBorder="1" applyAlignment="1">
      <alignment horizontal="left" vertical="center"/>
    </xf>
    <xf numFmtId="38" fontId="20" fillId="2" borderId="30" xfId="2" applyFont="1" applyFill="1" applyBorder="1" applyAlignment="1">
      <alignment horizontal="left" vertical="center"/>
    </xf>
    <xf numFmtId="38" fontId="20" fillId="2" borderId="27" xfId="2" applyFont="1" applyFill="1" applyBorder="1" applyAlignment="1">
      <alignment horizontal="center" vertical="center"/>
    </xf>
    <xf numFmtId="184" fontId="20" fillId="2" borderId="27" xfId="2" applyNumberFormat="1" applyFont="1" applyFill="1" applyBorder="1" applyAlignment="1">
      <alignment horizontal="center" vertical="center" wrapText="1"/>
    </xf>
    <xf numFmtId="184" fontId="20" fillId="2" borderId="28" xfId="2" applyNumberFormat="1" applyFont="1" applyFill="1" applyBorder="1" applyAlignment="1">
      <alignment horizontal="center" vertical="center" wrapText="1"/>
    </xf>
    <xf numFmtId="38" fontId="20" fillId="2" borderId="26" xfId="2" applyFont="1" applyFill="1" applyBorder="1" applyAlignment="1">
      <alignment horizontal="left" vertical="center"/>
    </xf>
    <xf numFmtId="38" fontId="20" fillId="2" borderId="17" xfId="2" applyFont="1" applyFill="1" applyBorder="1" applyAlignment="1">
      <alignment horizontal="left" vertical="center"/>
    </xf>
    <xf numFmtId="184" fontId="20" fillId="2" borderId="54" xfId="2" applyNumberFormat="1" applyFont="1" applyFill="1" applyBorder="1" applyAlignment="1">
      <alignment horizontal="center" vertical="center" wrapText="1"/>
    </xf>
    <xf numFmtId="38" fontId="20" fillId="0" borderId="0" xfId="2" applyFont="1" applyFill="1" applyAlignment="1">
      <alignment horizontal="right" vertical="center"/>
    </xf>
    <xf numFmtId="38" fontId="20" fillId="0" borderId="0" xfId="2" applyFont="1" applyFill="1" applyBorder="1" applyAlignment="1">
      <alignment horizontal="center" vertical="center"/>
    </xf>
    <xf numFmtId="38" fontId="20" fillId="0" borderId="0" xfId="2" applyFont="1" applyFill="1" applyAlignment="1"/>
    <xf numFmtId="38" fontId="20" fillId="0" borderId="27" xfId="1" applyFont="1" applyFill="1" applyBorder="1" applyAlignment="1" applyProtection="1">
      <alignment horizontal="right"/>
      <protection locked="0"/>
    </xf>
    <xf numFmtId="0" fontId="20" fillId="0" borderId="0" xfId="2" applyNumberFormat="1" applyFont="1" applyFill="1" applyAlignment="1"/>
    <xf numFmtId="38" fontId="20" fillId="0" borderId="27" xfId="1" applyFont="1" applyFill="1" applyBorder="1" applyAlignment="1">
      <alignment horizontal="right" vertical="center"/>
    </xf>
    <xf numFmtId="0" fontId="20" fillId="0" borderId="0" xfId="7" applyNumberFormat="1" applyFont="1" applyFill="1"/>
    <xf numFmtId="38" fontId="24" fillId="0" borderId="0" xfId="2" applyFont="1" applyFill="1" applyBorder="1" applyAlignment="1">
      <alignment horizontal="left" vertical="center"/>
    </xf>
    <xf numFmtId="38" fontId="20" fillId="2" borderId="77" xfId="2" applyFont="1" applyFill="1" applyBorder="1" applyAlignment="1">
      <alignment horizontal="left" wrapText="1"/>
    </xf>
    <xf numFmtId="38" fontId="20" fillId="0" borderId="0" xfId="2" applyFont="1" applyFill="1" applyAlignment="1">
      <alignment wrapText="1"/>
    </xf>
    <xf numFmtId="38" fontId="20" fillId="2" borderId="7" xfId="2" applyFont="1" applyFill="1" applyBorder="1" applyAlignment="1">
      <alignment horizontal="left" wrapText="1"/>
    </xf>
    <xf numFmtId="38" fontId="20" fillId="2" borderId="30" xfId="2" applyFont="1" applyFill="1" applyBorder="1" applyAlignment="1">
      <alignment horizontal="left" wrapText="1"/>
    </xf>
    <xf numFmtId="0" fontId="20" fillId="2" borderId="26" xfId="2" applyNumberFormat="1" applyFont="1" applyFill="1" applyBorder="1" applyAlignment="1">
      <alignment horizontal="left" vertical="center"/>
    </xf>
    <xf numFmtId="38" fontId="20" fillId="0" borderId="27" xfId="1" applyFont="1" applyFill="1" applyBorder="1" applyAlignment="1" applyProtection="1">
      <alignment horizontal="right" vertical="center"/>
    </xf>
    <xf numFmtId="38" fontId="20" fillId="0" borderId="27" xfId="1" applyFont="1" applyFill="1" applyBorder="1" applyAlignment="1">
      <alignment horizontal="right"/>
    </xf>
    <xf numFmtId="38" fontId="20" fillId="0" borderId="28" xfId="1" applyFont="1" applyFill="1" applyBorder="1" applyAlignment="1" applyProtection="1">
      <alignment horizontal="right"/>
      <protection locked="0"/>
    </xf>
    <xf numFmtId="0" fontId="20" fillId="2" borderId="17" xfId="7" applyNumberFormat="1" applyFont="1" applyFill="1" applyBorder="1"/>
    <xf numFmtId="0" fontId="20" fillId="0" borderId="0" xfId="2" applyNumberFormat="1" applyFont="1" applyFill="1" applyAlignment="1">
      <alignment wrapText="1"/>
    </xf>
    <xf numFmtId="0" fontId="20" fillId="0" borderId="0" xfId="7" applyNumberFormat="1" applyFont="1" applyFill="1" applyAlignment="1">
      <alignment wrapText="1"/>
    </xf>
    <xf numFmtId="0" fontId="20" fillId="0" borderId="0" xfId="7" applyNumberFormat="1" applyFont="1" applyFill="1" applyBorder="1"/>
    <xf numFmtId="38" fontId="20" fillId="0" borderId="0" xfId="1" applyFont="1" applyFill="1" applyBorder="1" applyAlignment="1">
      <alignment horizontal="right"/>
    </xf>
    <xf numFmtId="0" fontId="5" fillId="2" borderId="21" xfId="0" applyFont="1" applyFill="1" applyBorder="1" applyAlignment="1">
      <alignment horizontal="center" vertical="center" wrapText="1"/>
    </xf>
    <xf numFmtId="0" fontId="5" fillId="2" borderId="23" xfId="0" applyFont="1" applyFill="1" applyBorder="1" applyAlignment="1">
      <alignment horizontal="center" vertical="center" wrapText="1"/>
    </xf>
    <xf numFmtId="38" fontId="5" fillId="0" borderId="28" xfId="1" applyFont="1" applyBorder="1" applyAlignment="1">
      <alignment vertical="center"/>
    </xf>
    <xf numFmtId="0" fontId="26" fillId="0" borderId="0" xfId="0" applyFont="1" applyAlignment="1">
      <alignment vertical="center"/>
    </xf>
    <xf numFmtId="178" fontId="0" fillId="2" borderId="27" xfId="0" applyNumberFormat="1" applyFill="1" applyBorder="1" applyAlignment="1">
      <alignment horizontal="center" vertical="center"/>
    </xf>
    <xf numFmtId="178" fontId="0" fillId="2" borderId="28" xfId="0" applyNumberFormat="1" applyFill="1" applyBorder="1" applyAlignment="1">
      <alignment horizontal="right" vertical="center"/>
    </xf>
    <xf numFmtId="178" fontId="0" fillId="2" borderId="18" xfId="0" applyNumberFormat="1" applyFill="1" applyBorder="1" applyAlignment="1">
      <alignment horizontal="center" vertical="center"/>
    </xf>
    <xf numFmtId="178" fontId="0" fillId="2" borderId="31" xfId="0" applyNumberFormat="1" applyFill="1" applyBorder="1" applyAlignment="1">
      <alignment horizontal="right" vertical="center"/>
    </xf>
    <xf numFmtId="178" fontId="22" fillId="0" borderId="27" xfId="0" applyNumberFormat="1" applyFont="1" applyBorder="1" applyAlignment="1">
      <alignment horizontal="center" vertical="center"/>
    </xf>
    <xf numFmtId="178" fontId="22" fillId="0" borderId="28" xfId="0" applyNumberFormat="1" applyFont="1" applyBorder="1" applyAlignment="1">
      <alignment horizontal="right" vertical="center"/>
    </xf>
    <xf numFmtId="38" fontId="20" fillId="0" borderId="0" xfId="2" applyFont="1" applyFill="1" applyBorder="1" applyAlignment="1">
      <alignment horizontal="right"/>
    </xf>
    <xf numFmtId="0" fontId="8" fillId="0" borderId="0" xfId="0" quotePrefix="1" applyFont="1" applyAlignment="1">
      <alignment horizontal="center" vertical="center" textRotation="180"/>
    </xf>
    <xf numFmtId="0" fontId="8" fillId="0" borderId="0" xfId="0" applyFont="1" applyAlignment="1">
      <alignment horizontal="center" vertical="center" textRotation="180"/>
    </xf>
    <xf numFmtId="0" fontId="8" fillId="0" borderId="0" xfId="0" quotePrefix="1" applyFont="1" applyAlignment="1">
      <alignment vertical="center" textRotation="180"/>
    </xf>
    <xf numFmtId="184" fontId="20" fillId="0" borderId="0" xfId="2" applyNumberFormat="1" applyFont="1" applyFill="1" applyAlignment="1">
      <alignment horizontal="right" vertical="center"/>
    </xf>
    <xf numFmtId="38" fontId="20" fillId="2" borderId="77" xfId="2" applyFont="1" applyFill="1" applyBorder="1" applyAlignment="1">
      <alignment horizontal="right" vertical="center"/>
    </xf>
    <xf numFmtId="38" fontId="20" fillId="2" borderId="78" xfId="2" applyFont="1" applyFill="1" applyBorder="1" applyAlignment="1">
      <alignment horizontal="right" vertical="center"/>
    </xf>
    <xf numFmtId="38" fontId="20" fillId="2" borderId="7" xfId="2" applyFont="1" applyFill="1" applyBorder="1" applyAlignment="1">
      <alignment horizontal="right" vertical="center"/>
    </xf>
    <xf numFmtId="38" fontId="20" fillId="2" borderId="73" xfId="2" applyFont="1" applyFill="1" applyBorder="1" applyAlignment="1">
      <alignment horizontal="centerContinuous" vertical="center"/>
    </xf>
    <xf numFmtId="38" fontId="20" fillId="2" borderId="74" xfId="2" applyFont="1" applyFill="1" applyBorder="1" applyAlignment="1">
      <alignment horizontal="centerContinuous" vertical="center"/>
    </xf>
    <xf numFmtId="38" fontId="20" fillId="2" borderId="56" xfId="2" applyFont="1" applyFill="1" applyBorder="1" applyAlignment="1">
      <alignment horizontal="centerContinuous" vertical="center"/>
    </xf>
    <xf numFmtId="38" fontId="20" fillId="2" borderId="75" xfId="2" applyFont="1" applyFill="1" applyBorder="1" applyAlignment="1">
      <alignment horizontal="centerContinuous" vertical="center"/>
    </xf>
    <xf numFmtId="38" fontId="20" fillId="2" borderId="58" xfId="2" applyFont="1" applyFill="1" applyBorder="1" applyAlignment="1">
      <alignment horizontal="centerContinuous" vertical="center"/>
    </xf>
    <xf numFmtId="38" fontId="20" fillId="2" borderId="94" xfId="2" applyFont="1" applyFill="1" applyBorder="1" applyAlignment="1">
      <alignment horizontal="centerContinuous" vertical="center"/>
    </xf>
    <xf numFmtId="0" fontId="20" fillId="2" borderId="30" xfId="8" applyFont="1" applyFill="1" applyBorder="1" applyAlignment="1">
      <alignment horizontal="center" vertical="center"/>
    </xf>
    <xf numFmtId="38" fontId="20" fillId="2" borderId="46" xfId="2" applyFont="1" applyFill="1" applyBorder="1" applyAlignment="1">
      <alignment horizontal="center" vertical="center"/>
    </xf>
    <xf numFmtId="184" fontId="20" fillId="2" borderId="71" xfId="2" applyNumberFormat="1" applyFont="1" applyFill="1" applyBorder="1" applyAlignment="1">
      <alignment horizontal="center" vertical="center" wrapText="1"/>
    </xf>
    <xf numFmtId="184" fontId="20" fillId="2" borderId="76" xfId="2" applyNumberFormat="1" applyFont="1" applyFill="1" applyBorder="1" applyAlignment="1">
      <alignment horizontal="center" vertical="center" wrapText="1"/>
    </xf>
    <xf numFmtId="184" fontId="20" fillId="2" borderId="95" xfId="2" applyNumberFormat="1" applyFont="1" applyFill="1" applyBorder="1" applyAlignment="1">
      <alignment horizontal="center" vertical="center" wrapText="1"/>
    </xf>
    <xf numFmtId="0" fontId="20" fillId="0" borderId="0" xfId="8" applyFont="1" applyFill="1" applyAlignment="1">
      <alignment horizontal="center" vertical="center"/>
    </xf>
    <xf numFmtId="38" fontId="20" fillId="0" borderId="27" xfId="1" applyFont="1" applyFill="1" applyBorder="1" applyAlignment="1" applyProtection="1">
      <alignment horizontal="right" vertical="center"/>
      <protection locked="0"/>
    </xf>
    <xf numFmtId="184" fontId="20" fillId="0" borderId="27" xfId="1" applyNumberFormat="1" applyFont="1" applyFill="1" applyBorder="1" applyAlignment="1">
      <alignment horizontal="right" vertical="center"/>
    </xf>
    <xf numFmtId="184" fontId="20" fillId="0" borderId="27" xfId="1" applyNumberFormat="1" applyFont="1" applyFill="1" applyBorder="1" applyAlignment="1">
      <alignment horizontal="right" vertical="center" shrinkToFit="1"/>
    </xf>
    <xf numFmtId="38" fontId="20" fillId="0" borderId="27" xfId="1" applyFont="1" applyFill="1" applyBorder="1" applyAlignment="1" applyProtection="1">
      <alignment horizontal="right" vertical="center" shrinkToFit="1"/>
      <protection locked="0"/>
    </xf>
    <xf numFmtId="184" fontId="20" fillId="0" borderId="28" xfId="1" applyNumberFormat="1" applyFont="1" applyFill="1" applyBorder="1" applyAlignment="1">
      <alignment horizontal="right" vertical="center"/>
    </xf>
    <xf numFmtId="0" fontId="20" fillId="0" borderId="0" xfId="8" applyNumberFormat="1" applyFont="1" applyFill="1" applyAlignment="1">
      <alignment vertical="center"/>
    </xf>
    <xf numFmtId="38" fontId="20" fillId="0" borderId="0" xfId="2" applyNumberFormat="1" applyFont="1" applyFill="1" applyBorder="1" applyAlignment="1">
      <alignment horizontal="right" vertical="center"/>
    </xf>
    <xf numFmtId="38" fontId="20" fillId="2" borderId="54" xfId="2" applyFont="1" applyFill="1" applyBorder="1" applyAlignment="1">
      <alignment horizontal="centerContinuous" vertical="center"/>
    </xf>
    <xf numFmtId="38" fontId="20" fillId="2" borderId="44" xfId="2" applyFont="1" applyFill="1" applyBorder="1" applyAlignment="1">
      <alignment horizontal="centerContinuous" vertical="center"/>
    </xf>
    <xf numFmtId="38" fontId="20" fillId="2" borderId="10" xfId="2" applyFont="1" applyFill="1" applyBorder="1" applyAlignment="1">
      <alignment horizontal="center" vertical="center"/>
    </xf>
    <xf numFmtId="38" fontId="20" fillId="2" borderId="35" xfId="2" applyFont="1" applyFill="1" applyBorder="1" applyAlignment="1">
      <alignment horizontal="center" vertical="center"/>
    </xf>
    <xf numFmtId="184" fontId="20" fillId="2" borderId="0" xfId="2" applyNumberFormat="1" applyFont="1" applyFill="1" applyBorder="1" applyAlignment="1">
      <alignment horizontal="center" vertical="center" wrapText="1"/>
    </xf>
    <xf numFmtId="38" fontId="20" fillId="0" borderId="0" xfId="1" applyNumberFormat="1" applyFont="1" applyFill="1" applyBorder="1" applyAlignment="1" applyProtection="1">
      <alignment horizontal="right" vertical="center"/>
      <protection locked="0"/>
    </xf>
    <xf numFmtId="0" fontId="20" fillId="0" borderId="0" xfId="8" applyFont="1" applyFill="1" applyBorder="1" applyAlignment="1">
      <alignment vertical="center"/>
    </xf>
    <xf numFmtId="184" fontId="20" fillId="0" borderId="0" xfId="2" applyNumberFormat="1" applyFont="1" applyFill="1" applyBorder="1" applyAlignment="1">
      <alignment vertical="center"/>
    </xf>
    <xf numFmtId="184" fontId="20" fillId="0" borderId="0" xfId="8" applyNumberFormat="1" applyFont="1" applyFill="1" applyAlignment="1">
      <alignment vertical="center"/>
    </xf>
    <xf numFmtId="0" fontId="20" fillId="2" borderId="17" xfId="2" applyNumberFormat="1" applyFont="1" applyFill="1" applyBorder="1" applyAlignment="1">
      <alignment horizontal="left" vertical="center"/>
    </xf>
    <xf numFmtId="0" fontId="20" fillId="2" borderId="15" xfId="2" applyNumberFormat="1" applyFont="1" applyFill="1" applyBorder="1" applyAlignment="1">
      <alignment horizontal="left" vertical="center"/>
    </xf>
    <xf numFmtId="38" fontId="27" fillId="0" borderId="27" xfId="1" applyFont="1" applyFill="1" applyBorder="1" applyAlignment="1">
      <alignment horizontal="right"/>
    </xf>
    <xf numFmtId="38" fontId="20" fillId="2" borderId="18" xfId="1" applyFont="1" applyFill="1" applyBorder="1" applyAlignment="1">
      <alignment horizontal="right"/>
    </xf>
    <xf numFmtId="0" fontId="28" fillId="0" borderId="0" xfId="0" applyFont="1" applyAlignment="1">
      <alignment vertical="center"/>
    </xf>
    <xf numFmtId="38" fontId="20" fillId="0" borderId="0" xfId="1" applyFont="1" applyFill="1" applyBorder="1" applyAlignment="1">
      <alignment horizontal="left" vertical="center"/>
    </xf>
    <xf numFmtId="38" fontId="20" fillId="2" borderId="77" xfId="1" applyFont="1" applyFill="1" applyBorder="1" applyAlignment="1">
      <alignment horizontal="left" vertical="center" wrapText="1"/>
    </xf>
    <xf numFmtId="38" fontId="20" fillId="2" borderId="21" xfId="1" applyFont="1" applyFill="1" applyBorder="1" applyAlignment="1">
      <alignment horizontal="center" vertical="center" wrapText="1"/>
    </xf>
    <xf numFmtId="0" fontId="20" fillId="2" borderId="21" xfId="5" applyFont="1" applyFill="1" applyBorder="1" applyAlignment="1">
      <alignment horizontal="center" vertical="center" wrapText="1"/>
    </xf>
    <xf numFmtId="38" fontId="27" fillId="0" borderId="47" xfId="1" applyFont="1" applyFill="1" applyBorder="1" applyAlignment="1">
      <alignment horizontal="right" vertical="center"/>
    </xf>
    <xf numFmtId="38" fontId="20" fillId="0" borderId="0" xfId="1" applyFont="1" applyFill="1" applyBorder="1" applyAlignment="1">
      <alignment horizontal="right" vertical="center"/>
    </xf>
    <xf numFmtId="184" fontId="20" fillId="0" borderId="0" xfId="1" applyNumberFormat="1" applyFont="1" applyFill="1" applyBorder="1" applyAlignment="1">
      <alignment horizontal="right" vertical="center"/>
    </xf>
    <xf numFmtId="38" fontId="20" fillId="0" borderId="0" xfId="1" applyFont="1" applyFill="1" applyBorder="1" applyAlignment="1">
      <alignment vertical="center"/>
    </xf>
    <xf numFmtId="38" fontId="28" fillId="0" borderId="0" xfId="1" applyFont="1" applyFill="1" applyAlignment="1">
      <alignment vertical="center"/>
    </xf>
    <xf numFmtId="38" fontId="28" fillId="0" borderId="0" xfId="1" applyFont="1" applyFill="1" applyAlignment="1">
      <alignment horizontal="left" vertical="center"/>
    </xf>
    <xf numFmtId="38" fontId="12" fillId="0" borderId="0" xfId="1" applyFont="1" applyFill="1" applyAlignment="1">
      <alignment vertical="center"/>
    </xf>
    <xf numFmtId="38" fontId="12" fillId="0" borderId="0" xfId="1" applyFont="1" applyFill="1" applyAlignment="1">
      <alignment horizontal="left" vertical="center"/>
    </xf>
    <xf numFmtId="38" fontId="20" fillId="2" borderId="19" xfId="1" applyFont="1" applyFill="1" applyBorder="1" applyAlignment="1">
      <alignment horizontal="right" vertical="center"/>
    </xf>
    <xf numFmtId="0" fontId="5" fillId="2" borderId="43" xfId="0" applyFont="1" applyFill="1" applyBorder="1" applyAlignment="1">
      <alignment horizontal="center" vertical="center" wrapText="1"/>
    </xf>
    <xf numFmtId="38" fontId="5" fillId="0" borderId="44" xfId="1" applyFont="1" applyBorder="1" applyAlignment="1">
      <alignment vertical="center"/>
    </xf>
    <xf numFmtId="0" fontId="5" fillId="2" borderId="24" xfId="0" applyFont="1" applyFill="1" applyBorder="1" applyAlignment="1">
      <alignment vertical="center"/>
    </xf>
    <xf numFmtId="0" fontId="5" fillId="2" borderId="29" xfId="0" applyFont="1" applyFill="1" applyBorder="1" applyAlignment="1">
      <alignment vertical="center"/>
    </xf>
    <xf numFmtId="0" fontId="29" fillId="2" borderId="32" xfId="0" applyFont="1" applyFill="1" applyBorder="1" applyAlignment="1">
      <alignment vertical="center"/>
    </xf>
    <xf numFmtId="38" fontId="29" fillId="0" borderId="34" xfId="1" applyFont="1" applyBorder="1" applyAlignment="1">
      <alignment vertical="center"/>
    </xf>
    <xf numFmtId="38" fontId="29" fillId="0" borderId="18" xfId="1" applyFont="1" applyBorder="1" applyAlignment="1">
      <alignment vertical="center"/>
    </xf>
    <xf numFmtId="38" fontId="29" fillId="0" borderId="31" xfId="1" applyFont="1" applyBorder="1" applyAlignment="1">
      <alignment vertical="center"/>
    </xf>
    <xf numFmtId="178" fontId="22" fillId="0" borderId="47" xfId="0" applyNumberFormat="1" applyFont="1" applyBorder="1" applyAlignment="1">
      <alignment horizontal="center" vertical="center"/>
    </xf>
    <xf numFmtId="178" fontId="22" fillId="0" borderId="25" xfId="0" applyNumberFormat="1" applyFont="1" applyBorder="1" applyAlignment="1">
      <alignment horizontal="right" vertical="center"/>
    </xf>
    <xf numFmtId="178" fontId="0" fillId="2" borderId="21" xfId="0" applyNumberFormat="1" applyFill="1" applyBorder="1" applyAlignment="1">
      <alignment horizontal="center" vertical="center"/>
    </xf>
    <xf numFmtId="178" fontId="0" fillId="2" borderId="23" xfId="0" applyNumberFormat="1" applyFill="1" applyBorder="1" applyAlignment="1">
      <alignment horizontal="right" vertical="center"/>
    </xf>
    <xf numFmtId="0" fontId="30" fillId="0" borderId="0" xfId="0" applyFont="1" applyAlignment="1">
      <alignment vertical="center"/>
    </xf>
    <xf numFmtId="49" fontId="5" fillId="0" borderId="0" xfId="0" applyNumberFormat="1" applyFont="1" applyAlignment="1">
      <alignment vertical="center" wrapText="1"/>
    </xf>
    <xf numFmtId="0" fontId="5" fillId="2" borderId="27" xfId="0" applyFont="1" applyFill="1" applyBorder="1" applyAlignment="1">
      <alignment horizontal="center" vertical="center"/>
    </xf>
    <xf numFmtId="0" fontId="5" fillId="2" borderId="28" xfId="0" applyFont="1" applyFill="1" applyBorder="1" applyAlignment="1">
      <alignment horizontal="center" vertical="center"/>
    </xf>
    <xf numFmtId="178" fontId="5" fillId="0" borderId="27" xfId="0" applyNumberFormat="1" applyFont="1" applyBorder="1" applyAlignment="1">
      <alignment vertical="center"/>
    </xf>
    <xf numFmtId="178" fontId="5" fillId="0" borderId="27" xfId="0" applyNumberFormat="1" applyFont="1" applyBorder="1" applyAlignment="1">
      <alignment horizontal="right" vertical="center"/>
    </xf>
    <xf numFmtId="181" fontId="5" fillId="0" borderId="27" xfId="0" applyNumberFormat="1" applyFont="1" applyBorder="1" applyAlignment="1">
      <alignment horizontal="right" vertical="center"/>
    </xf>
    <xf numFmtId="181" fontId="5" fillId="0" borderId="28" xfId="0" applyNumberFormat="1" applyFont="1" applyBorder="1" applyAlignment="1">
      <alignment horizontal="right" vertical="center"/>
    </xf>
    <xf numFmtId="178" fontId="29" fillId="0" borderId="27" xfId="0" applyNumberFormat="1" applyFont="1" applyBorder="1" applyAlignment="1">
      <alignment vertical="center"/>
    </xf>
    <xf numFmtId="178" fontId="29" fillId="0" borderId="27" xfId="0" applyNumberFormat="1" applyFont="1" applyBorder="1" applyAlignment="1">
      <alignment horizontal="right" vertical="center"/>
    </xf>
    <xf numFmtId="178" fontId="29" fillId="0" borderId="47" xfId="0" applyNumberFormat="1" applyFont="1" applyBorder="1" applyAlignment="1">
      <alignment vertical="center"/>
    </xf>
    <xf numFmtId="178" fontId="29" fillId="0" borderId="47" xfId="0" applyNumberFormat="1" applyFont="1" applyBorder="1" applyAlignment="1">
      <alignment horizontal="right" vertical="center"/>
    </xf>
    <xf numFmtId="178" fontId="5" fillId="2" borderId="21" xfId="0" applyNumberFormat="1" applyFont="1" applyFill="1" applyBorder="1" applyAlignment="1">
      <alignment vertical="center"/>
    </xf>
    <xf numFmtId="178" fontId="5" fillId="2" borderId="21" xfId="0" applyNumberFormat="1" applyFont="1" applyFill="1" applyBorder="1" applyAlignment="1">
      <alignment horizontal="right" vertical="center"/>
    </xf>
    <xf numFmtId="181" fontId="5" fillId="2" borderId="21" xfId="0" applyNumberFormat="1" applyFont="1" applyFill="1" applyBorder="1" applyAlignment="1">
      <alignment horizontal="right" vertical="center"/>
    </xf>
    <xf numFmtId="181" fontId="5" fillId="2" borderId="23" xfId="0" applyNumberFormat="1" applyFont="1" applyFill="1" applyBorder="1" applyAlignment="1">
      <alignment horizontal="right" vertical="center"/>
    </xf>
    <xf numFmtId="178" fontId="5" fillId="2" borderId="27" xfId="0" applyNumberFormat="1" applyFont="1" applyFill="1" applyBorder="1" applyAlignment="1">
      <alignment vertical="center"/>
    </xf>
    <xf numFmtId="178" fontId="5" fillId="2" borderId="27" xfId="0" applyNumberFormat="1" applyFont="1" applyFill="1" applyBorder="1" applyAlignment="1">
      <alignment horizontal="right" vertical="center"/>
    </xf>
    <xf numFmtId="181" fontId="5" fillId="2" borderId="27" xfId="0" applyNumberFormat="1" applyFont="1" applyFill="1" applyBorder="1" applyAlignment="1">
      <alignment horizontal="right" vertical="center"/>
    </xf>
    <xf numFmtId="181" fontId="5" fillId="2" borderId="28" xfId="0" applyNumberFormat="1" applyFont="1" applyFill="1" applyBorder="1" applyAlignment="1">
      <alignment horizontal="right" vertical="center"/>
    </xf>
    <xf numFmtId="178" fontId="5" fillId="2" borderId="18" xfId="0" applyNumberFormat="1" applyFont="1" applyFill="1" applyBorder="1" applyAlignment="1">
      <alignment vertical="center"/>
    </xf>
    <xf numFmtId="178" fontId="5" fillId="2" borderId="18" xfId="0" applyNumberFormat="1" applyFont="1" applyFill="1" applyBorder="1" applyAlignment="1">
      <alignment horizontal="right" vertical="center"/>
    </xf>
    <xf numFmtId="181" fontId="5" fillId="2" borderId="18" xfId="0" applyNumberFormat="1" applyFont="1" applyFill="1" applyBorder="1" applyAlignment="1">
      <alignment horizontal="right" vertical="center"/>
    </xf>
    <xf numFmtId="181" fontId="5" fillId="2" borderId="31" xfId="0" applyNumberFormat="1" applyFont="1" applyFill="1" applyBorder="1" applyAlignment="1">
      <alignment horizontal="right" vertical="center"/>
    </xf>
    <xf numFmtId="38" fontId="20" fillId="2" borderId="52" xfId="1" applyFont="1" applyFill="1" applyBorder="1" applyAlignment="1">
      <alignment horizontal="center" vertical="center"/>
    </xf>
    <xf numFmtId="38" fontId="20" fillId="2" borderId="24" xfId="1" applyFont="1" applyFill="1" applyBorder="1" applyAlignment="1">
      <alignment horizontal="center" vertical="center"/>
    </xf>
    <xf numFmtId="38" fontId="20" fillId="2" borderId="26" xfId="1" applyFont="1" applyFill="1" applyBorder="1" applyAlignment="1">
      <alignment horizontal="center" vertical="center"/>
    </xf>
    <xf numFmtId="184" fontId="20" fillId="0" borderId="27" xfId="1" applyNumberFormat="1" applyFont="1" applyFill="1" applyBorder="1" applyAlignment="1">
      <alignment horizontal="right" vertical="center" indent="1"/>
    </xf>
    <xf numFmtId="38" fontId="20" fillId="2" borderId="15" xfId="1" applyFont="1" applyFill="1" applyBorder="1" applyAlignment="1">
      <alignment horizontal="center" vertical="center"/>
    </xf>
    <xf numFmtId="184" fontId="20" fillId="0" borderId="19" xfId="1" applyNumberFormat="1" applyFont="1" applyFill="1" applyBorder="1" applyAlignment="1">
      <alignment horizontal="right" vertical="center" indent="1"/>
    </xf>
    <xf numFmtId="184" fontId="20" fillId="2" borderId="99" xfId="1" applyNumberFormat="1" applyFont="1" applyFill="1" applyBorder="1" applyAlignment="1">
      <alignment horizontal="right" vertical="center" indent="1"/>
    </xf>
    <xf numFmtId="184" fontId="20" fillId="2" borderId="20" xfId="1" applyNumberFormat="1" applyFont="1" applyFill="1" applyBorder="1" applyAlignment="1">
      <alignment horizontal="right" vertical="center" indent="1"/>
    </xf>
    <xf numFmtId="0" fontId="27" fillId="2" borderId="26" xfId="7" applyNumberFormat="1" applyFont="1" applyFill="1" applyBorder="1"/>
    <xf numFmtId="38" fontId="27" fillId="0" borderId="28" xfId="1" applyFont="1" applyFill="1" applyBorder="1" applyAlignment="1">
      <alignment horizontal="right"/>
    </xf>
    <xf numFmtId="38" fontId="20" fillId="2" borderId="93" xfId="1" applyFont="1" applyFill="1" applyBorder="1" applyAlignment="1">
      <alignment horizontal="right"/>
    </xf>
    <xf numFmtId="38" fontId="20" fillId="2" borderId="31" xfId="1" applyFont="1" applyFill="1" applyBorder="1" applyAlignment="1">
      <alignment horizontal="right"/>
    </xf>
    <xf numFmtId="38" fontId="20" fillId="2" borderId="92" xfId="1" applyFont="1" applyFill="1" applyBorder="1" applyAlignment="1">
      <alignment horizontal="right"/>
    </xf>
    <xf numFmtId="0" fontId="27" fillId="2" borderId="30" xfId="2" applyNumberFormat="1" applyFont="1" applyFill="1" applyBorder="1" applyAlignment="1">
      <alignment horizontal="left" vertical="center"/>
    </xf>
    <xf numFmtId="38" fontId="27" fillId="0" borderId="35" xfId="1" applyFont="1" applyFill="1" applyBorder="1" applyAlignment="1">
      <alignment horizontal="right" vertical="center"/>
    </xf>
    <xf numFmtId="184" fontId="27" fillId="0" borderId="35" xfId="1" applyNumberFormat="1" applyFont="1" applyFill="1" applyBorder="1" applyAlignment="1">
      <alignment horizontal="right" vertical="center"/>
    </xf>
    <xf numFmtId="184" fontId="27" fillId="0" borderId="35" xfId="1" applyNumberFormat="1" applyFont="1" applyFill="1" applyBorder="1" applyAlignment="1">
      <alignment horizontal="right" vertical="center" shrinkToFit="1"/>
    </xf>
    <xf numFmtId="38" fontId="27" fillId="0" borderId="35" xfId="1" applyFont="1" applyFill="1" applyBorder="1" applyAlignment="1">
      <alignment horizontal="right" vertical="center" shrinkToFit="1"/>
    </xf>
    <xf numFmtId="184" fontId="27" fillId="0" borderId="36" xfId="1" applyNumberFormat="1" applyFont="1" applyFill="1" applyBorder="1" applyAlignment="1">
      <alignment horizontal="right" vertical="center"/>
    </xf>
    <xf numFmtId="38" fontId="20" fillId="2" borderId="18" xfId="1" applyFont="1" applyFill="1" applyBorder="1" applyAlignment="1">
      <alignment horizontal="right" vertical="center"/>
    </xf>
    <xf numFmtId="184" fontId="20" fillId="2" borderId="34" xfId="1" applyNumberFormat="1" applyFont="1" applyFill="1" applyBorder="1" applyAlignment="1">
      <alignment horizontal="right" vertical="center"/>
    </xf>
    <xf numFmtId="184" fontId="20" fillId="2" borderId="34" xfId="1" applyNumberFormat="1" applyFont="1" applyFill="1" applyBorder="1" applyAlignment="1">
      <alignment horizontal="right" vertical="center" shrinkToFit="1"/>
    </xf>
    <xf numFmtId="184" fontId="20" fillId="2" borderId="96" xfId="1" applyNumberFormat="1" applyFont="1" applyFill="1" applyBorder="1" applyAlignment="1">
      <alignment horizontal="right" vertical="center" shrinkToFit="1"/>
    </xf>
    <xf numFmtId="38" fontId="20" fillId="2" borderId="18" xfId="1" applyFont="1" applyFill="1" applyBorder="1" applyAlignment="1">
      <alignment horizontal="right" vertical="center" shrinkToFit="1"/>
    </xf>
    <xf numFmtId="38" fontId="20" fillId="2" borderId="34" xfId="1" applyFont="1" applyFill="1" applyBorder="1" applyAlignment="1">
      <alignment horizontal="right" vertical="center"/>
    </xf>
    <xf numFmtId="184" fontId="20" fillId="2" borderId="97" xfId="1" applyNumberFormat="1" applyFont="1" applyFill="1" applyBorder="1" applyAlignment="1">
      <alignment horizontal="right" vertical="center"/>
    </xf>
    <xf numFmtId="38" fontId="27" fillId="2" borderId="26" xfId="2" applyFont="1" applyFill="1" applyBorder="1" applyAlignment="1" applyProtection="1">
      <alignment vertical="center"/>
    </xf>
    <xf numFmtId="38" fontId="27" fillId="0" borderId="27" xfId="2" applyFont="1" applyFill="1" applyBorder="1" applyAlignment="1" applyProtection="1">
      <alignment horizontal="right" vertical="center"/>
    </xf>
    <xf numFmtId="184" fontId="27" fillId="0" borderId="27" xfId="2" applyNumberFormat="1" applyFont="1" applyFill="1" applyBorder="1" applyAlignment="1" applyProtection="1">
      <alignment horizontal="right" vertical="center"/>
    </xf>
    <xf numFmtId="184" fontId="27" fillId="0" borderId="28" xfId="2" applyNumberFormat="1" applyFont="1" applyFill="1" applyBorder="1" applyAlignment="1" applyProtection="1">
      <alignment horizontal="right" vertical="center"/>
    </xf>
    <xf numFmtId="38" fontId="20" fillId="2" borderId="18" xfId="2" applyFont="1" applyFill="1" applyBorder="1" applyAlignment="1" applyProtection="1">
      <alignment horizontal="right" vertical="center"/>
    </xf>
    <xf numFmtId="184" fontId="20" fillId="2" borderId="18" xfId="2" applyNumberFormat="1" applyFont="1" applyFill="1" applyBorder="1" applyAlignment="1" applyProtection="1">
      <alignment horizontal="right" vertical="center"/>
    </xf>
    <xf numFmtId="184" fontId="20" fillId="2" borderId="31" xfId="2" applyNumberFormat="1" applyFont="1" applyFill="1" applyBorder="1" applyAlignment="1" applyProtection="1">
      <alignment horizontal="right" vertical="center"/>
    </xf>
    <xf numFmtId="38" fontId="20" fillId="0" borderId="0" xfId="2" applyFont="1" applyFill="1" applyBorder="1" applyAlignment="1">
      <alignment horizontal="left" vertical="center"/>
    </xf>
    <xf numFmtId="0" fontId="28" fillId="0" borderId="0" xfId="0" quotePrefix="1" applyFont="1" applyAlignment="1">
      <alignment horizontal="center" vertical="center" textRotation="180"/>
    </xf>
    <xf numFmtId="38" fontId="20" fillId="2" borderId="17" xfId="2" applyFont="1" applyFill="1" applyBorder="1" applyAlignment="1">
      <alignment horizontal="center" vertical="center"/>
    </xf>
    <xf numFmtId="38" fontId="20" fillId="2" borderId="18" xfId="2" applyFont="1" applyFill="1" applyBorder="1" applyAlignment="1">
      <alignment horizontal="center" vertical="center"/>
    </xf>
    <xf numFmtId="38" fontId="20" fillId="2" borderId="16" xfId="2" applyFont="1" applyFill="1" applyBorder="1" applyAlignment="1">
      <alignment horizontal="right" vertical="center"/>
    </xf>
    <xf numFmtId="176" fontId="20" fillId="2" borderId="20" xfId="2" applyNumberFormat="1" applyFont="1" applyFill="1" applyBorder="1" applyAlignment="1">
      <alignment horizontal="right" vertical="center"/>
    </xf>
    <xf numFmtId="177" fontId="20" fillId="2" borderId="20" xfId="2" applyNumberFormat="1" applyFont="1" applyFill="1" applyBorder="1" applyAlignment="1">
      <alignment horizontal="right" vertical="center"/>
    </xf>
    <xf numFmtId="38" fontId="20" fillId="2" borderId="15" xfId="2" applyFont="1" applyFill="1" applyBorder="1" applyAlignment="1">
      <alignment horizontal="right" vertical="center"/>
    </xf>
    <xf numFmtId="38" fontId="20" fillId="2" borderId="19" xfId="2" applyFont="1" applyFill="1" applyBorder="1" applyAlignment="1">
      <alignment horizontal="right" vertical="center"/>
    </xf>
    <xf numFmtId="38" fontId="20" fillId="2" borderId="5" xfId="2" applyFont="1" applyFill="1" applyBorder="1" applyAlignment="1">
      <alignment horizontal="distributed" vertical="center" indent="1"/>
    </xf>
    <xf numFmtId="178" fontId="20" fillId="0" borderId="26" xfId="3" applyNumberFormat="1" applyFont="1" applyFill="1" applyBorder="1" applyAlignment="1">
      <alignment horizontal="right" vertical="center"/>
    </xf>
    <xf numFmtId="178" fontId="20" fillId="0" borderId="21" xfId="3" applyNumberFormat="1" applyFont="1" applyFill="1" applyBorder="1" applyAlignment="1">
      <alignment horizontal="right" vertical="center"/>
    </xf>
    <xf numFmtId="178" fontId="20" fillId="0" borderId="22" xfId="3" applyNumberFormat="1" applyFont="1" applyFill="1" applyBorder="1" applyAlignment="1">
      <alignment horizontal="right" vertical="center"/>
    </xf>
    <xf numFmtId="179" fontId="20" fillId="0" borderId="21" xfId="3" applyNumberFormat="1" applyFont="1" applyFill="1" applyBorder="1" applyAlignment="1">
      <alignment horizontal="right" vertical="center"/>
    </xf>
    <xf numFmtId="180" fontId="20" fillId="0" borderId="24" xfId="3" applyNumberFormat="1" applyFont="1" applyFill="1" applyBorder="1" applyAlignment="1">
      <alignment horizontal="right" vertical="center"/>
    </xf>
    <xf numFmtId="181" fontId="20" fillId="0" borderId="24" xfId="3" applyNumberFormat="1" applyFont="1" applyFill="1" applyBorder="1" applyAlignment="1">
      <alignment horizontal="right" vertical="center"/>
    </xf>
    <xf numFmtId="179" fontId="20" fillId="0" borderId="23" xfId="3" applyNumberFormat="1" applyFont="1" applyFill="1" applyBorder="1" applyAlignment="1">
      <alignment horizontal="right" vertical="center"/>
    </xf>
    <xf numFmtId="38" fontId="20" fillId="2" borderId="45" xfId="2" applyFont="1" applyFill="1" applyBorder="1" applyAlignment="1">
      <alignment horizontal="distributed" vertical="center" indent="1"/>
    </xf>
    <xf numFmtId="178" fontId="20" fillId="0" borderId="27" xfId="3" applyNumberFormat="1" applyFont="1" applyFill="1" applyBorder="1" applyAlignment="1">
      <alignment horizontal="right" vertical="center"/>
    </xf>
    <xf numFmtId="179" fontId="20" fillId="0" borderId="27" xfId="3" applyNumberFormat="1" applyFont="1" applyFill="1" applyBorder="1" applyAlignment="1">
      <alignment horizontal="right" vertical="center"/>
    </xf>
    <xf numFmtId="180" fontId="20" fillId="0" borderId="29" xfId="3" applyNumberFormat="1" applyFont="1" applyFill="1" applyBorder="1" applyAlignment="1">
      <alignment horizontal="right" vertical="center"/>
    </xf>
    <xf numFmtId="181" fontId="20" fillId="0" borderId="29" xfId="3" applyNumberFormat="1" applyFont="1" applyFill="1" applyBorder="1" applyAlignment="1">
      <alignment horizontal="right" vertical="center"/>
    </xf>
    <xf numFmtId="179" fontId="20" fillId="0" borderId="28" xfId="3" applyNumberFormat="1" applyFont="1" applyFill="1" applyBorder="1" applyAlignment="1">
      <alignment horizontal="right" vertical="center"/>
    </xf>
    <xf numFmtId="38" fontId="27" fillId="2" borderId="32" xfId="2" applyFont="1" applyFill="1" applyBorder="1" applyAlignment="1">
      <alignment horizontal="distributed" vertical="center" indent="1"/>
    </xf>
    <xf numFmtId="178" fontId="27" fillId="0" borderId="33" xfId="3" applyNumberFormat="1" applyFont="1" applyFill="1" applyBorder="1" applyAlignment="1">
      <alignment horizontal="right" vertical="center"/>
    </xf>
    <xf numFmtId="178" fontId="27" fillId="0" borderId="18" xfId="3" applyNumberFormat="1" applyFont="1" applyFill="1" applyBorder="1" applyAlignment="1">
      <alignment horizontal="right" vertical="center"/>
    </xf>
    <xf numFmtId="178" fontId="27" fillId="0" borderId="34" xfId="3" applyNumberFormat="1" applyFont="1" applyFill="1" applyBorder="1" applyAlignment="1">
      <alignment horizontal="right" vertical="center"/>
    </xf>
    <xf numFmtId="178" fontId="27" fillId="0" borderId="17" xfId="3" applyNumberFormat="1" applyFont="1" applyFill="1" applyBorder="1" applyAlignment="1">
      <alignment horizontal="right" vertical="center"/>
    </xf>
    <xf numFmtId="179" fontId="27" fillId="0" borderId="18" xfId="3" applyNumberFormat="1" applyFont="1" applyFill="1" applyBorder="1" applyAlignment="1">
      <alignment horizontal="right" vertical="center"/>
    </xf>
    <xf numFmtId="180" fontId="27" fillId="0" borderId="32" xfId="3" applyNumberFormat="1" applyFont="1" applyFill="1" applyBorder="1" applyAlignment="1">
      <alignment horizontal="right" vertical="center"/>
    </xf>
    <xf numFmtId="181" fontId="27" fillId="0" borderId="32" xfId="3" applyNumberFormat="1" applyFont="1" applyFill="1" applyBorder="1" applyAlignment="1">
      <alignment horizontal="right" vertical="center"/>
    </xf>
    <xf numFmtId="179" fontId="27" fillId="0" borderId="31" xfId="3" applyNumberFormat="1" applyFont="1" applyFill="1" applyBorder="1" applyAlignment="1">
      <alignment horizontal="right" vertical="center"/>
    </xf>
    <xf numFmtId="38" fontId="20" fillId="2" borderId="42" xfId="2" applyFont="1" applyFill="1" applyBorder="1" applyAlignment="1">
      <alignment horizontal="distributed" vertical="center" indent="1"/>
    </xf>
    <xf numFmtId="178" fontId="20" fillId="2" borderId="37" xfId="3" applyNumberFormat="1" applyFont="1" applyFill="1" applyBorder="1" applyAlignment="1">
      <alignment horizontal="right" vertical="center"/>
    </xf>
    <xf numFmtId="178" fontId="20" fillId="2" borderId="38" xfId="3" applyNumberFormat="1" applyFont="1" applyFill="1" applyBorder="1" applyAlignment="1">
      <alignment horizontal="right" vertical="center"/>
    </xf>
    <xf numFmtId="178" fontId="20" fillId="2" borderId="39" xfId="3" applyNumberFormat="1" applyFont="1" applyFill="1" applyBorder="1" applyAlignment="1">
      <alignment horizontal="right" vertical="center"/>
    </xf>
    <xf numFmtId="178" fontId="20" fillId="2" borderId="40" xfId="3" applyNumberFormat="1" applyFont="1" applyFill="1" applyBorder="1" applyAlignment="1">
      <alignment horizontal="right" vertical="center"/>
    </xf>
    <xf numFmtId="179" fontId="20" fillId="2" borderId="38" xfId="3" applyNumberFormat="1" applyFont="1" applyFill="1" applyBorder="1" applyAlignment="1">
      <alignment horizontal="right" vertical="center"/>
    </xf>
    <xf numFmtId="180" fontId="20" fillId="2" borderId="42" xfId="3" applyNumberFormat="1" applyFont="1" applyFill="1" applyBorder="1" applyAlignment="1">
      <alignment horizontal="right" vertical="center"/>
    </xf>
    <xf numFmtId="181" fontId="20" fillId="2" borderId="42" xfId="3" applyNumberFormat="1" applyFont="1" applyFill="1" applyBorder="1" applyAlignment="1">
      <alignment horizontal="right" vertical="center"/>
    </xf>
    <xf numFmtId="179" fontId="20" fillId="2" borderId="41" xfId="3" applyNumberFormat="1" applyFont="1" applyFill="1" applyBorder="1" applyAlignment="1">
      <alignment horizontal="right" vertical="center"/>
    </xf>
    <xf numFmtId="38" fontId="20" fillId="2" borderId="45" xfId="2" applyFont="1" applyFill="1" applyBorder="1" applyAlignment="1">
      <alignment horizontal="center" vertical="center"/>
    </xf>
    <xf numFmtId="0" fontId="31" fillId="0" borderId="0" xfId="0" applyFont="1" applyAlignment="1">
      <alignment vertical="center"/>
    </xf>
    <xf numFmtId="0" fontId="25" fillId="0" borderId="0" xfId="0" applyFont="1" applyFill="1" applyBorder="1" applyAlignment="1">
      <alignment horizontal="right"/>
    </xf>
    <xf numFmtId="38" fontId="31" fillId="0" borderId="0" xfId="1" applyFont="1">
      <alignment vertical="center"/>
    </xf>
    <xf numFmtId="38" fontId="31" fillId="0" borderId="0" xfId="1" applyFont="1" applyFill="1" applyBorder="1">
      <alignment vertical="center"/>
    </xf>
    <xf numFmtId="0" fontId="28" fillId="0" borderId="0" xfId="0" applyFont="1" applyFill="1" applyBorder="1" applyAlignment="1">
      <alignment vertical="center"/>
    </xf>
    <xf numFmtId="0" fontId="28" fillId="0" borderId="0" xfId="0" applyFont="1" applyFill="1" applyBorder="1" applyAlignment="1">
      <alignment horizontal="right"/>
    </xf>
    <xf numFmtId="0" fontId="32" fillId="0" borderId="0" xfId="0" applyFont="1" applyAlignment="1">
      <alignment vertical="center"/>
    </xf>
    <xf numFmtId="0" fontId="33" fillId="0" borderId="0" xfId="0" applyFont="1" applyFill="1" applyBorder="1" applyAlignment="1">
      <alignment vertical="center"/>
    </xf>
    <xf numFmtId="38" fontId="34" fillId="0" borderId="0" xfId="2" applyFont="1" applyFill="1" applyAlignment="1">
      <alignment horizontal="left" vertical="center"/>
    </xf>
    <xf numFmtId="38" fontId="34" fillId="0" borderId="0" xfId="2" applyFont="1" applyFill="1" applyAlignment="1">
      <alignment vertical="center"/>
    </xf>
    <xf numFmtId="0" fontId="0" fillId="0" borderId="0" xfId="0" applyAlignment="1">
      <alignment horizontal="right" vertical="center"/>
    </xf>
    <xf numFmtId="181" fontId="29" fillId="0" borderId="27" xfId="0" applyNumberFormat="1" applyFont="1" applyFill="1" applyBorder="1" applyAlignment="1">
      <alignment horizontal="right" vertical="center"/>
    </xf>
    <xf numFmtId="178" fontId="29" fillId="0" borderId="27" xfId="0" applyNumberFormat="1" applyFont="1" applyFill="1" applyBorder="1" applyAlignment="1">
      <alignment horizontal="right" vertical="center"/>
    </xf>
    <xf numFmtId="181" fontId="29" fillId="0" borderId="28" xfId="0" applyNumberFormat="1" applyFont="1" applyFill="1" applyBorder="1" applyAlignment="1">
      <alignment horizontal="right" vertical="center"/>
    </xf>
    <xf numFmtId="181" fontId="29" fillId="0" borderId="47" xfId="0" applyNumberFormat="1" applyFont="1" applyFill="1" applyBorder="1" applyAlignment="1">
      <alignment horizontal="right" vertical="center"/>
    </xf>
    <xf numFmtId="178" fontId="29" fillId="0" borderId="47" xfId="0" applyNumberFormat="1" applyFont="1" applyFill="1" applyBorder="1" applyAlignment="1">
      <alignment horizontal="right" vertical="center"/>
    </xf>
    <xf numFmtId="181" fontId="29" fillId="0" borderId="25" xfId="0" applyNumberFormat="1" applyFont="1" applyFill="1" applyBorder="1" applyAlignment="1">
      <alignment horizontal="right" vertical="center"/>
    </xf>
    <xf numFmtId="38" fontId="23" fillId="0" borderId="0" xfId="2" applyFont="1" applyFill="1" applyBorder="1" applyAlignment="1">
      <alignment horizontal="left" vertical="center"/>
    </xf>
    <xf numFmtId="38" fontId="23" fillId="0" borderId="0" xfId="2" applyFont="1" applyFill="1" applyAlignment="1">
      <alignment horizontal="left" vertical="center"/>
    </xf>
    <xf numFmtId="38" fontId="20" fillId="0" borderId="0" xfId="2" applyFont="1" applyFill="1" applyBorder="1" applyAlignment="1">
      <alignment vertical="center" wrapText="1"/>
    </xf>
    <xf numFmtId="184" fontId="20" fillId="0" borderId="0" xfId="2" applyNumberFormat="1" applyFont="1" applyFill="1" applyBorder="1" applyAlignment="1">
      <alignment horizontal="right" vertical="center"/>
    </xf>
    <xf numFmtId="38" fontId="20" fillId="0" borderId="54" xfId="1" applyFont="1" applyFill="1" applyBorder="1" applyAlignment="1" applyProtection="1">
      <alignment horizontal="right"/>
      <protection locked="0"/>
    </xf>
    <xf numFmtId="38" fontId="27" fillId="0" borderId="54" xfId="1" applyFont="1" applyFill="1" applyBorder="1" applyAlignment="1">
      <alignment horizontal="right"/>
    </xf>
    <xf numFmtId="38" fontId="20" fillId="2" borderId="103" xfId="1" applyFont="1" applyFill="1" applyBorder="1" applyAlignment="1">
      <alignment horizontal="right"/>
    </xf>
    <xf numFmtId="38" fontId="20" fillId="0" borderId="107" xfId="1" applyFont="1" applyFill="1" applyBorder="1" applyAlignment="1" applyProtection="1">
      <alignment horizontal="right"/>
      <protection locked="0"/>
    </xf>
    <xf numFmtId="38" fontId="27" fillId="0" borderId="107" xfId="1" applyFont="1" applyFill="1" applyBorder="1" applyAlignment="1">
      <alignment horizontal="right"/>
    </xf>
    <xf numFmtId="38" fontId="20" fillId="2" borderId="108" xfId="1" applyFont="1" applyFill="1" applyBorder="1" applyAlignment="1">
      <alignment horizontal="right"/>
    </xf>
    <xf numFmtId="38" fontId="10" fillId="2" borderId="63" xfId="2" applyFont="1" applyFill="1" applyBorder="1" applyAlignment="1">
      <alignment horizontal="center" vertical="center" textRotation="255" wrapText="1"/>
    </xf>
    <xf numFmtId="38" fontId="20" fillId="0" borderId="0" xfId="2" applyNumberFormat="1" applyFont="1" applyFill="1" applyBorder="1" applyAlignment="1">
      <alignment horizontal="right" vertical="center" wrapText="1"/>
    </xf>
    <xf numFmtId="38" fontId="20" fillId="2" borderId="44" xfId="2" applyFont="1" applyFill="1" applyBorder="1" applyAlignment="1">
      <alignment horizontal="center" vertical="center"/>
    </xf>
    <xf numFmtId="184" fontId="20" fillId="0" borderId="0" xfId="2" applyNumberFormat="1" applyFont="1" applyFill="1" applyBorder="1" applyAlignment="1">
      <alignment horizontal="right" vertical="center"/>
    </xf>
    <xf numFmtId="38" fontId="20" fillId="0" borderId="0" xfId="2" applyFont="1" applyFill="1" applyAlignment="1">
      <alignment horizontal="right"/>
    </xf>
    <xf numFmtId="38" fontId="20" fillId="0" borderId="0" xfId="2" applyFont="1" applyFill="1" applyBorder="1" applyAlignment="1">
      <alignment horizontal="right" vertical="center"/>
    </xf>
    <xf numFmtId="0" fontId="20" fillId="0" borderId="0" xfId="0" applyFont="1" applyAlignment="1">
      <alignment vertical="center"/>
    </xf>
    <xf numFmtId="0" fontId="36" fillId="0" borderId="0" xfId="0" applyFont="1" applyAlignment="1">
      <alignment vertical="center"/>
    </xf>
    <xf numFmtId="0" fontId="38" fillId="0" borderId="0" xfId="0" applyFont="1" applyAlignment="1">
      <alignment horizontal="center" vertical="center"/>
    </xf>
    <xf numFmtId="0" fontId="38" fillId="0" borderId="0" xfId="0" applyFont="1" applyAlignment="1">
      <alignment vertical="center"/>
    </xf>
    <xf numFmtId="0" fontId="20" fillId="0" borderId="0" xfId="0" applyFont="1" applyBorder="1" applyAlignment="1">
      <alignment vertical="center"/>
    </xf>
    <xf numFmtId="0" fontId="10" fillId="0" borderId="0" xfId="0" applyFont="1" applyAlignment="1">
      <alignment vertical="center"/>
    </xf>
    <xf numFmtId="0" fontId="10" fillId="0" borderId="0" xfId="0" applyFont="1" applyAlignment="1">
      <alignment horizontal="center" vertical="center"/>
    </xf>
    <xf numFmtId="0" fontId="10" fillId="0" borderId="0" xfId="0" quotePrefix="1" applyFont="1" applyAlignment="1">
      <alignment horizontal="center" vertical="center"/>
    </xf>
    <xf numFmtId="0" fontId="10" fillId="0" borderId="0" xfId="0" applyFont="1" applyAlignment="1">
      <alignment horizontal="right" vertical="center"/>
    </xf>
    <xf numFmtId="0" fontId="10" fillId="0" borderId="27" xfId="0" applyFont="1" applyBorder="1" applyAlignment="1">
      <alignment horizontal="center" vertical="center"/>
    </xf>
    <xf numFmtId="0" fontId="10" fillId="0" borderId="27" xfId="0" applyFont="1" applyBorder="1" applyAlignment="1">
      <alignment vertical="center"/>
    </xf>
    <xf numFmtId="0" fontId="10" fillId="0" borderId="0" xfId="0" quotePrefix="1" applyFont="1" applyAlignment="1">
      <alignment vertical="center" textRotation="180"/>
    </xf>
    <xf numFmtId="0" fontId="10" fillId="0" borderId="0" xfId="0" applyFont="1" applyFill="1" applyAlignment="1">
      <alignment horizontal="center" vertical="center"/>
    </xf>
    <xf numFmtId="0" fontId="10" fillId="0" borderId="27" xfId="0" applyFont="1" applyFill="1" applyBorder="1" applyAlignment="1">
      <alignment vertical="center"/>
    </xf>
    <xf numFmtId="0" fontId="10" fillId="0" borderId="27" xfId="0" applyFont="1" applyFill="1" applyBorder="1" applyAlignment="1">
      <alignment horizontal="center" vertical="center"/>
    </xf>
    <xf numFmtId="0" fontId="10" fillId="0" borderId="0" xfId="0" applyFont="1" applyFill="1" applyAlignment="1">
      <alignment vertical="center"/>
    </xf>
    <xf numFmtId="0" fontId="23" fillId="0" borderId="0" xfId="0" applyFont="1" applyFill="1" applyAlignment="1">
      <alignment vertical="center"/>
    </xf>
    <xf numFmtId="0" fontId="39" fillId="0" borderId="0" xfId="0" applyFont="1" applyFill="1" applyAlignment="1">
      <alignment vertical="center"/>
    </xf>
    <xf numFmtId="0" fontId="39" fillId="2" borderId="22" xfId="0" applyFont="1" applyFill="1" applyBorder="1" applyAlignment="1">
      <alignment horizontal="center" vertical="center"/>
    </xf>
    <xf numFmtId="0" fontId="39" fillId="2" borderId="21" xfId="0" applyFont="1" applyFill="1" applyBorder="1" applyAlignment="1">
      <alignment horizontal="center" vertical="center" wrapText="1"/>
    </xf>
    <xf numFmtId="0" fontId="39" fillId="2" borderId="23" xfId="0" applyFont="1" applyFill="1" applyBorder="1" applyAlignment="1">
      <alignment horizontal="center" vertical="center" wrapText="1"/>
    </xf>
    <xf numFmtId="0" fontId="39" fillId="2" borderId="26" xfId="0" applyFont="1" applyFill="1" applyBorder="1" applyAlignment="1">
      <alignment vertical="center"/>
    </xf>
    <xf numFmtId="182" fontId="39" fillId="0" borderId="27" xfId="0" applyNumberFormat="1" applyFont="1" applyFill="1" applyBorder="1" applyAlignment="1">
      <alignment vertical="center" shrinkToFit="1"/>
    </xf>
    <xf numFmtId="182" fontId="39" fillId="0" borderId="28" xfId="0" applyNumberFormat="1" applyFont="1" applyFill="1" applyBorder="1" applyAlignment="1">
      <alignment vertical="center" shrinkToFit="1"/>
    </xf>
    <xf numFmtId="182" fontId="39" fillId="0" borderId="27" xfId="0" applyNumberFormat="1" applyFont="1" applyFill="1" applyBorder="1" applyAlignment="1">
      <alignment horizontal="right" vertical="center" shrinkToFit="1"/>
    </xf>
    <xf numFmtId="182" fontId="39" fillId="0" borderId="28" xfId="0" applyNumberFormat="1" applyFont="1" applyFill="1" applyBorder="1" applyAlignment="1">
      <alignment horizontal="right" vertical="center" shrinkToFit="1"/>
    </xf>
    <xf numFmtId="0" fontId="40" fillId="2" borderId="26" xfId="0" applyFont="1" applyFill="1" applyBorder="1" applyAlignment="1">
      <alignment vertical="center"/>
    </xf>
    <xf numFmtId="0" fontId="39" fillId="2" borderId="17" xfId="0" applyFont="1" applyFill="1" applyBorder="1" applyAlignment="1">
      <alignment vertical="center"/>
    </xf>
    <xf numFmtId="183" fontId="39" fillId="0" borderId="18" xfId="0" applyNumberFormat="1" applyFont="1" applyFill="1" applyBorder="1" applyAlignment="1">
      <alignment vertical="center"/>
    </xf>
    <xf numFmtId="183" fontId="39" fillId="0" borderId="31" xfId="0" applyNumberFormat="1" applyFont="1" applyFill="1" applyBorder="1" applyAlignment="1">
      <alignment vertical="center"/>
    </xf>
    <xf numFmtId="0" fontId="41" fillId="2" borderId="22" xfId="0" applyFont="1" applyFill="1" applyBorder="1" applyAlignment="1">
      <alignment horizontal="center" vertical="center"/>
    </xf>
    <xf numFmtId="0" fontId="41" fillId="2" borderId="21" xfId="0" applyFont="1" applyFill="1" applyBorder="1" applyAlignment="1">
      <alignment horizontal="center" vertical="center" wrapText="1"/>
    </xf>
    <xf numFmtId="0" fontId="41" fillId="2" borderId="23" xfId="0" applyFont="1" applyFill="1" applyBorder="1" applyAlignment="1">
      <alignment horizontal="center" vertical="center" wrapText="1"/>
    </xf>
    <xf numFmtId="0" fontId="41" fillId="2" borderId="26" xfId="0" applyFont="1" applyFill="1" applyBorder="1" applyAlignment="1">
      <alignment vertical="center"/>
    </xf>
    <xf numFmtId="182" fontId="41" fillId="0" borderId="27" xfId="0" applyNumberFormat="1" applyFont="1" applyFill="1" applyBorder="1" applyAlignment="1">
      <alignment vertical="center" shrinkToFit="1"/>
    </xf>
    <xf numFmtId="182" fontId="41" fillId="0" borderId="28" xfId="0" applyNumberFormat="1" applyFont="1" applyFill="1" applyBorder="1" applyAlignment="1">
      <alignment vertical="center" shrinkToFit="1"/>
    </xf>
    <xf numFmtId="182" fontId="41" fillId="0" borderId="27" xfId="0" applyNumberFormat="1" applyFont="1" applyFill="1" applyBorder="1" applyAlignment="1">
      <alignment horizontal="right" vertical="center" shrinkToFit="1"/>
    </xf>
    <xf numFmtId="182" fontId="41" fillId="0" borderId="28" xfId="0" applyNumberFormat="1" applyFont="1" applyFill="1" applyBorder="1" applyAlignment="1">
      <alignment horizontal="right" vertical="center" shrinkToFit="1"/>
    </xf>
    <xf numFmtId="0" fontId="42" fillId="0" borderId="0" xfId="0" applyFont="1" applyFill="1" applyAlignment="1">
      <alignment vertical="center"/>
    </xf>
    <xf numFmtId="0" fontId="41" fillId="2" borderId="17" xfId="0" applyFont="1" applyFill="1" applyBorder="1" applyAlignment="1">
      <alignment vertical="center"/>
    </xf>
    <xf numFmtId="183" fontId="41" fillId="0" borderId="18" xfId="0" applyNumberFormat="1" applyFont="1" applyFill="1" applyBorder="1" applyAlignment="1">
      <alignment vertical="center"/>
    </xf>
    <xf numFmtId="183" fontId="41" fillId="0" borderId="31" xfId="0" applyNumberFormat="1" applyFont="1" applyFill="1" applyBorder="1" applyAlignment="1">
      <alignment vertical="center"/>
    </xf>
    <xf numFmtId="0" fontId="34" fillId="0" borderId="0" xfId="0" applyFont="1" applyFill="1" applyBorder="1" applyAlignment="1">
      <alignment vertical="center"/>
    </xf>
    <xf numFmtId="0" fontId="23" fillId="0" borderId="0" xfId="0" applyFont="1" applyAlignment="1">
      <alignment vertical="center"/>
    </xf>
    <xf numFmtId="0" fontId="43" fillId="0" borderId="0" xfId="0" applyFont="1" applyAlignment="1">
      <alignment vertical="center"/>
    </xf>
    <xf numFmtId="0" fontId="20" fillId="2" borderId="24" xfId="0" applyFont="1" applyFill="1" applyBorder="1" applyAlignment="1">
      <alignment vertical="center"/>
    </xf>
    <xf numFmtId="0" fontId="20" fillId="2" borderId="43" xfId="0" applyFont="1" applyFill="1" applyBorder="1" applyAlignment="1">
      <alignment horizontal="center" vertical="center" wrapText="1"/>
    </xf>
    <xf numFmtId="0" fontId="20" fillId="2" borderId="21" xfId="0" applyFont="1" applyFill="1" applyBorder="1" applyAlignment="1">
      <alignment horizontal="center" vertical="center" wrapText="1"/>
    </xf>
    <xf numFmtId="0" fontId="20" fillId="2" borderId="23" xfId="0" applyFont="1" applyFill="1" applyBorder="1" applyAlignment="1">
      <alignment horizontal="center" vertical="center" wrapText="1"/>
    </xf>
    <xf numFmtId="0" fontId="20" fillId="2" borderId="29" xfId="0" applyFont="1" applyFill="1" applyBorder="1" applyAlignment="1">
      <alignment vertical="center"/>
    </xf>
    <xf numFmtId="38" fontId="20" fillId="0" borderId="44" xfId="1" applyFont="1" applyBorder="1" applyAlignment="1">
      <alignment horizontal="right" vertical="center" indent="1"/>
    </xf>
    <xf numFmtId="38" fontId="20" fillId="0" borderId="27" xfId="1" applyFont="1" applyBorder="1" applyAlignment="1">
      <alignment horizontal="right" vertical="center" indent="1"/>
    </xf>
    <xf numFmtId="38" fontId="20" fillId="0" borderId="28" xfId="1" applyFont="1" applyBorder="1" applyAlignment="1">
      <alignment horizontal="right" vertical="center" indent="1"/>
    </xf>
    <xf numFmtId="0" fontId="27" fillId="2" borderId="32" xfId="0" applyFont="1" applyFill="1" applyBorder="1" applyAlignment="1">
      <alignment vertical="center"/>
    </xf>
    <xf numFmtId="38" fontId="27" fillId="0" borderId="34" xfId="1" applyFont="1" applyBorder="1" applyAlignment="1">
      <alignment horizontal="right" vertical="center" indent="1"/>
    </xf>
    <xf numFmtId="38" fontId="27" fillId="0" borderId="18" xfId="1" applyFont="1" applyBorder="1" applyAlignment="1">
      <alignment horizontal="right" vertical="center" indent="1"/>
    </xf>
    <xf numFmtId="38" fontId="27" fillId="0" borderId="31" xfId="1" applyFont="1" applyBorder="1" applyAlignment="1">
      <alignment horizontal="right" vertical="center" indent="1"/>
    </xf>
    <xf numFmtId="40" fontId="20" fillId="0" borderId="44" xfId="1" applyNumberFormat="1" applyFont="1" applyBorder="1" applyAlignment="1">
      <alignment horizontal="right" vertical="center" indent="1"/>
    </xf>
    <xf numFmtId="40" fontId="20" fillId="0" borderId="27" xfId="1" applyNumberFormat="1" applyFont="1" applyBorder="1" applyAlignment="1">
      <alignment horizontal="right" vertical="center" indent="1"/>
    </xf>
    <xf numFmtId="40" fontId="20" fillId="0" borderId="28" xfId="1" applyNumberFormat="1" applyFont="1" applyBorder="1" applyAlignment="1">
      <alignment horizontal="right" vertical="center" indent="1"/>
    </xf>
    <xf numFmtId="40" fontId="27" fillId="0" borderId="34" xfId="1" applyNumberFormat="1" applyFont="1" applyBorder="1" applyAlignment="1">
      <alignment horizontal="right" vertical="center" indent="1"/>
    </xf>
    <xf numFmtId="40" fontId="27" fillId="0" borderId="18" xfId="1" applyNumberFormat="1" applyFont="1" applyBorder="1" applyAlignment="1">
      <alignment horizontal="right" vertical="center" indent="1"/>
    </xf>
    <xf numFmtId="40" fontId="27" fillId="0" borderId="31" xfId="1" applyNumberFormat="1" applyFont="1" applyBorder="1" applyAlignment="1">
      <alignment horizontal="right" vertical="center" indent="1"/>
    </xf>
    <xf numFmtId="0" fontId="34" fillId="0" borderId="0" xfId="0" applyFont="1" applyAlignment="1">
      <alignment vertical="center"/>
    </xf>
    <xf numFmtId="0" fontId="20" fillId="0" borderId="0" xfId="7" applyFont="1" applyFill="1"/>
    <xf numFmtId="0" fontId="20" fillId="0" borderId="0" xfId="7" applyFont="1" applyFill="1" applyAlignment="1">
      <alignment wrapText="1"/>
    </xf>
    <xf numFmtId="0" fontId="20" fillId="0" borderId="0" xfId="7" applyFont="1" applyFill="1" applyAlignment="1">
      <alignment horizontal="left"/>
    </xf>
    <xf numFmtId="0" fontId="20" fillId="2" borderId="81" xfId="8" applyFont="1" applyFill="1" applyBorder="1" applyAlignment="1">
      <alignment horizontal="centerContinuous" vertical="center"/>
    </xf>
    <xf numFmtId="0" fontId="20" fillId="2" borderId="57" xfId="8" applyFont="1" applyFill="1" applyBorder="1" applyAlignment="1">
      <alignment vertical="center"/>
    </xf>
    <xf numFmtId="0" fontId="20" fillId="2" borderId="98" xfId="8" applyFont="1" applyFill="1" applyBorder="1" applyAlignment="1">
      <alignment vertical="center"/>
    </xf>
    <xf numFmtId="38" fontId="20" fillId="0" borderId="0" xfId="2" applyFont="1" applyFill="1" applyBorder="1" applyAlignment="1">
      <alignment horizontal="left" vertical="center" shrinkToFit="1"/>
    </xf>
    <xf numFmtId="38" fontId="20" fillId="0" borderId="0" xfId="2" applyFont="1" applyFill="1" applyBorder="1" applyAlignment="1">
      <alignment horizontal="right" vertical="center" shrinkToFit="1"/>
    </xf>
    <xf numFmtId="38" fontId="20" fillId="0" borderId="0" xfId="2" applyFont="1" applyFill="1" applyAlignment="1">
      <alignment vertical="top"/>
    </xf>
    <xf numFmtId="38" fontId="20" fillId="2" borderId="47" xfId="2" applyFont="1" applyFill="1" applyBorder="1" applyAlignment="1">
      <alignment horizontal="center" vertical="center" wrapText="1"/>
    </xf>
    <xf numFmtId="38" fontId="20" fillId="2" borderId="47" xfId="2" applyFont="1" applyFill="1" applyBorder="1" applyAlignment="1">
      <alignment horizontal="center" vertical="top"/>
    </xf>
    <xf numFmtId="38" fontId="12" fillId="2" borderId="81" xfId="2" applyFont="1" applyFill="1" applyBorder="1" applyAlignment="1">
      <alignment horizontal="center" vertical="top"/>
    </xf>
    <xf numFmtId="38" fontId="20" fillId="2" borderId="12" xfId="2" applyFont="1" applyFill="1" applyBorder="1" applyAlignment="1"/>
    <xf numFmtId="38" fontId="20" fillId="2" borderId="13" xfId="2" applyFont="1" applyFill="1" applyBorder="1" applyAlignment="1"/>
    <xf numFmtId="38" fontId="12" fillId="2" borderId="35" xfId="2" applyFont="1" applyFill="1" applyBorder="1" applyAlignment="1">
      <alignment horizontal="center" vertical="center" wrapText="1"/>
    </xf>
    <xf numFmtId="38" fontId="12" fillId="2" borderId="35" xfId="2" applyFont="1" applyFill="1" applyBorder="1" applyAlignment="1">
      <alignment horizontal="center" vertical="top"/>
    </xf>
    <xf numFmtId="38" fontId="12" fillId="2" borderId="82" xfId="2" applyFont="1" applyFill="1" applyBorder="1" applyAlignment="1">
      <alignment horizontal="center" vertical="top"/>
    </xf>
    <xf numFmtId="0" fontId="20" fillId="0" borderId="27" xfId="1" applyNumberFormat="1" applyFont="1" applyFill="1" applyBorder="1" applyAlignment="1">
      <alignment horizontal="center"/>
    </xf>
    <xf numFmtId="185" fontId="20" fillId="0" borderId="28" xfId="1" applyNumberFormat="1" applyFont="1" applyFill="1" applyBorder="1" applyAlignment="1" applyProtection="1">
      <alignment horizontal="right"/>
    </xf>
    <xf numFmtId="0" fontId="27" fillId="0" borderId="47" xfId="1" applyNumberFormat="1" applyFont="1" applyFill="1" applyBorder="1" applyAlignment="1">
      <alignment horizontal="center" vertical="center"/>
    </xf>
    <xf numFmtId="185" fontId="27" fillId="0" borderId="28" xfId="1" applyNumberFormat="1" applyFont="1" applyFill="1" applyBorder="1" applyAlignment="1" applyProtection="1">
      <alignment horizontal="right" vertical="center"/>
    </xf>
    <xf numFmtId="38" fontId="27" fillId="0" borderId="47" xfId="1" applyFont="1" applyFill="1" applyBorder="1" applyAlignment="1">
      <alignment horizontal="right"/>
    </xf>
    <xf numFmtId="185" fontId="27" fillId="0" borderId="25" xfId="1" applyNumberFormat="1" applyFont="1" applyFill="1" applyBorder="1" applyAlignment="1" applyProtection="1">
      <alignment horizontal="right" vertical="center"/>
    </xf>
    <xf numFmtId="0" fontId="20" fillId="2" borderId="52" xfId="1" applyNumberFormat="1" applyFont="1" applyFill="1" applyBorder="1" applyAlignment="1">
      <alignment horizontal="center" vertical="center"/>
    </xf>
    <xf numFmtId="38" fontId="20" fillId="2" borderId="21" xfId="1" applyFont="1" applyFill="1" applyBorder="1" applyAlignment="1">
      <alignment horizontal="right"/>
    </xf>
    <xf numFmtId="185" fontId="20" fillId="2" borderId="23" xfId="1" applyNumberFormat="1" applyFont="1" applyFill="1" applyBorder="1" applyAlignment="1">
      <alignment horizontal="right"/>
    </xf>
    <xf numFmtId="0" fontId="20" fillId="2" borderId="47" xfId="1" applyNumberFormat="1" applyFont="1" applyFill="1" applyBorder="1" applyAlignment="1">
      <alignment horizontal="center" vertical="center"/>
    </xf>
    <xf numFmtId="38" fontId="20" fillId="2" borderId="27" xfId="1" applyFont="1" applyFill="1" applyBorder="1" applyAlignment="1">
      <alignment horizontal="right"/>
    </xf>
    <xf numFmtId="185" fontId="20" fillId="2" borderId="28" xfId="1" applyNumberFormat="1" applyFont="1" applyFill="1" applyBorder="1" applyAlignment="1">
      <alignment horizontal="right"/>
    </xf>
    <xf numFmtId="0" fontId="20" fillId="2" borderId="18" xfId="1" applyNumberFormat="1" applyFont="1" applyFill="1" applyBorder="1" applyAlignment="1">
      <alignment horizontal="center" vertical="center"/>
    </xf>
    <xf numFmtId="185" fontId="20" fillId="2" borderId="31" xfId="1" applyNumberFormat="1" applyFont="1" applyFill="1" applyBorder="1" applyAlignment="1">
      <alignment horizontal="right"/>
    </xf>
    <xf numFmtId="38" fontId="12" fillId="0" borderId="0" xfId="2" applyFont="1" applyFill="1" applyBorder="1" applyAlignment="1">
      <alignment horizontal="left"/>
    </xf>
    <xf numFmtId="38" fontId="12" fillId="0" borderId="0" xfId="2" applyFont="1" applyFill="1" applyBorder="1" applyAlignment="1"/>
    <xf numFmtId="184" fontId="12" fillId="0" borderId="0" xfId="2" applyNumberFormat="1" applyFont="1" applyFill="1" applyBorder="1" applyAlignment="1"/>
    <xf numFmtId="38" fontId="12" fillId="0" borderId="0" xfId="2" applyFont="1" applyFill="1" applyAlignment="1"/>
    <xf numFmtId="184" fontId="20" fillId="0" borderId="0" xfId="2" applyNumberFormat="1" applyFont="1" applyFill="1" applyAlignment="1"/>
    <xf numFmtId="38" fontId="23" fillId="0" borderId="0" xfId="2" applyFont="1" applyFill="1" applyBorder="1" applyAlignment="1">
      <alignment vertical="center"/>
    </xf>
    <xf numFmtId="38" fontId="24" fillId="0" borderId="0" xfId="2" applyFont="1" applyFill="1" applyBorder="1" applyAlignment="1">
      <alignment vertical="center" shrinkToFit="1"/>
    </xf>
    <xf numFmtId="38" fontId="20" fillId="2" borderId="79" xfId="2" applyFont="1" applyFill="1" applyBorder="1" applyAlignment="1">
      <alignment vertical="center"/>
    </xf>
    <xf numFmtId="38" fontId="20" fillId="2" borderId="50" xfId="2" applyFont="1" applyFill="1" applyBorder="1" applyAlignment="1">
      <alignment vertical="center"/>
    </xf>
    <xf numFmtId="38" fontId="20" fillId="2" borderId="6" xfId="2" applyFont="1" applyFill="1" applyBorder="1" applyAlignment="1">
      <alignment vertical="center"/>
    </xf>
    <xf numFmtId="38" fontId="20" fillId="2" borderId="9" xfId="2" applyFont="1" applyFill="1" applyBorder="1" applyAlignment="1">
      <alignment vertical="center"/>
    </xf>
    <xf numFmtId="38" fontId="20" fillId="2" borderId="47" xfId="2" applyFont="1" applyFill="1" applyBorder="1" applyAlignment="1">
      <alignment horizontal="center" vertical="center"/>
    </xf>
    <xf numFmtId="38" fontId="20" fillId="2" borderId="81" xfId="2" applyFont="1" applyFill="1" applyBorder="1" applyAlignment="1">
      <alignment horizontal="center" vertical="center"/>
    </xf>
    <xf numFmtId="38" fontId="20" fillId="2" borderId="12" xfId="2" applyFont="1" applyFill="1" applyBorder="1" applyAlignment="1">
      <alignment horizontal="center" vertical="center" wrapText="1"/>
    </xf>
    <xf numFmtId="38" fontId="20" fillId="2" borderId="14" xfId="2" applyFont="1" applyFill="1" applyBorder="1" applyAlignment="1">
      <alignment vertical="center"/>
    </xf>
    <xf numFmtId="38" fontId="20" fillId="2" borderId="35" xfId="2" applyFont="1" applyFill="1" applyBorder="1" applyAlignment="1">
      <alignment horizontal="center" vertical="center" wrapText="1"/>
    </xf>
    <xf numFmtId="38" fontId="20" fillId="2" borderId="82" xfId="2" applyFont="1" applyFill="1" applyBorder="1" applyAlignment="1">
      <alignment horizontal="center" vertical="center"/>
    </xf>
    <xf numFmtId="0" fontId="20" fillId="0" borderId="54" xfId="2" applyNumberFormat="1" applyFont="1" applyFill="1" applyBorder="1" applyAlignment="1">
      <alignment horizontal="center" vertical="center"/>
    </xf>
    <xf numFmtId="38" fontId="20" fillId="0" borderId="54" xfId="1" applyFont="1" applyFill="1" applyBorder="1" applyAlignment="1">
      <alignment horizontal="right" vertical="center"/>
    </xf>
    <xf numFmtId="185" fontId="20" fillId="0" borderId="28" xfId="2" applyNumberFormat="1" applyFont="1" applyFill="1" applyBorder="1" applyAlignment="1" applyProtection="1">
      <alignment horizontal="right" vertical="center"/>
    </xf>
    <xf numFmtId="38" fontId="20" fillId="0" borderId="54" xfId="1" applyFont="1" applyFill="1" applyBorder="1" applyAlignment="1" applyProtection="1">
      <alignment horizontal="right" vertical="center"/>
      <protection locked="0"/>
    </xf>
    <xf numFmtId="0" fontId="27" fillId="0" borderId="27" xfId="2" applyNumberFormat="1" applyFont="1" applyFill="1" applyBorder="1" applyAlignment="1">
      <alignment horizontal="center" vertical="center"/>
    </xf>
    <xf numFmtId="38" fontId="27" fillId="0" borderId="27" xfId="1" applyFont="1" applyFill="1" applyBorder="1" applyAlignment="1">
      <alignment horizontal="right" vertical="center"/>
    </xf>
    <xf numFmtId="185" fontId="27" fillId="0" borderId="28" xfId="4" applyNumberFormat="1" applyFont="1" applyFill="1" applyBorder="1" applyAlignment="1" applyProtection="1">
      <alignment horizontal="right" vertical="center"/>
    </xf>
    <xf numFmtId="0" fontId="27" fillId="0" borderId="47" xfId="2" applyNumberFormat="1" applyFont="1" applyFill="1" applyBorder="1" applyAlignment="1">
      <alignment horizontal="center" vertical="center"/>
    </xf>
    <xf numFmtId="185" fontId="27" fillId="0" borderId="25" xfId="4" applyNumberFormat="1" applyFont="1" applyFill="1" applyBorder="1" applyAlignment="1" applyProtection="1">
      <alignment horizontal="right" vertical="center"/>
    </xf>
    <xf numFmtId="0" fontId="20" fillId="2" borderId="52" xfId="2" applyNumberFormat="1" applyFont="1" applyFill="1" applyBorder="1" applyAlignment="1">
      <alignment horizontal="center" vertical="center"/>
    </xf>
    <xf numFmtId="38" fontId="20" fillId="2" borderId="52" xfId="1" applyFont="1" applyFill="1" applyBorder="1" applyAlignment="1">
      <alignment horizontal="right" vertical="center"/>
    </xf>
    <xf numFmtId="38" fontId="20" fillId="2" borderId="21" xfId="1" applyFont="1" applyFill="1" applyBorder="1" applyAlignment="1">
      <alignment horizontal="right" vertical="center"/>
    </xf>
    <xf numFmtId="185" fontId="20" fillId="2" borderId="23" xfId="2" applyNumberFormat="1" applyFont="1" applyFill="1" applyBorder="1" applyAlignment="1">
      <alignment horizontal="right" vertical="center"/>
    </xf>
    <xf numFmtId="0" fontId="20" fillId="2" borderId="47" xfId="2" applyNumberFormat="1" applyFont="1" applyFill="1" applyBorder="1" applyAlignment="1">
      <alignment horizontal="center" vertical="center"/>
    </xf>
    <xf numFmtId="38" fontId="20" fillId="2" borderId="47" xfId="1" applyFont="1" applyFill="1" applyBorder="1" applyAlignment="1">
      <alignment horizontal="right" vertical="center"/>
    </xf>
    <xf numFmtId="38" fontId="20" fillId="2" borderId="27" xfId="1" applyFont="1" applyFill="1" applyBorder="1" applyAlignment="1">
      <alignment horizontal="right" vertical="center"/>
    </xf>
    <xf numFmtId="185" fontId="20" fillId="2" borderId="28" xfId="2" applyNumberFormat="1" applyFont="1" applyFill="1" applyBorder="1" applyAlignment="1">
      <alignment horizontal="right" vertical="center"/>
    </xf>
    <xf numFmtId="0" fontId="20" fillId="2" borderId="18" xfId="2" applyNumberFormat="1" applyFont="1" applyFill="1" applyBorder="1" applyAlignment="1">
      <alignment horizontal="center" vertical="center"/>
    </xf>
    <xf numFmtId="185" fontId="20" fillId="2" borderId="31" xfId="2" applyNumberFormat="1" applyFont="1" applyFill="1" applyBorder="1" applyAlignment="1">
      <alignment horizontal="right" vertical="center"/>
    </xf>
    <xf numFmtId="38" fontId="12" fillId="0" borderId="0" xfId="2" applyFont="1" applyFill="1" applyBorder="1" applyAlignment="1">
      <alignment horizontal="left" vertical="center"/>
    </xf>
    <xf numFmtId="38" fontId="12" fillId="0" borderId="0" xfId="2" applyFont="1" applyFill="1" applyBorder="1" applyAlignment="1">
      <alignment vertical="center"/>
    </xf>
    <xf numFmtId="184" fontId="12" fillId="0" borderId="0" xfId="2" applyNumberFormat="1" applyFont="1" applyFill="1" applyBorder="1" applyAlignment="1">
      <alignment vertical="center"/>
    </xf>
    <xf numFmtId="38" fontId="12" fillId="0" borderId="0" xfId="2" applyFont="1" applyFill="1" applyAlignment="1">
      <alignment vertical="center"/>
    </xf>
    <xf numFmtId="38" fontId="20" fillId="2" borderId="52" xfId="2" applyFont="1" applyFill="1" applyBorder="1" applyAlignment="1">
      <alignment vertical="center" wrapText="1"/>
    </xf>
    <xf numFmtId="38" fontId="10" fillId="2" borderId="3" xfId="2" applyFont="1" applyFill="1" applyBorder="1" applyAlignment="1">
      <alignment horizontal="center" vertical="center"/>
    </xf>
    <xf numFmtId="38" fontId="20" fillId="2" borderId="10" xfId="2" applyFont="1" applyFill="1" applyBorder="1" applyAlignment="1">
      <alignment vertical="center" wrapText="1"/>
    </xf>
    <xf numFmtId="184" fontId="10" fillId="2" borderId="47" xfId="2" applyNumberFormat="1" applyFont="1" applyFill="1" applyBorder="1" applyAlignment="1">
      <alignment horizontal="center" vertical="center" wrapText="1"/>
    </xf>
    <xf numFmtId="38" fontId="10" fillId="2" borderId="25" xfId="2" applyFont="1" applyFill="1" applyBorder="1" applyAlignment="1">
      <alignment horizontal="center" vertical="center"/>
    </xf>
    <xf numFmtId="38" fontId="10" fillId="2" borderId="10" xfId="2" applyFont="1" applyFill="1" applyBorder="1" applyAlignment="1">
      <alignment horizontal="center" vertical="center" wrapText="1"/>
    </xf>
    <xf numFmtId="184" fontId="10" fillId="2" borderId="10" xfId="2" applyNumberFormat="1" applyFont="1" applyFill="1" applyBorder="1" applyAlignment="1">
      <alignment horizontal="center" vertical="center" wrapText="1"/>
    </xf>
    <xf numFmtId="184" fontId="10" fillId="2" borderId="35" xfId="2" applyNumberFormat="1" applyFont="1" applyFill="1" applyBorder="1" applyAlignment="1">
      <alignment horizontal="center" vertical="center" wrapText="1"/>
    </xf>
    <xf numFmtId="184" fontId="10" fillId="2" borderId="36" xfId="2" applyNumberFormat="1" applyFont="1" applyFill="1" applyBorder="1" applyAlignment="1">
      <alignment horizontal="center" vertical="center" wrapText="1"/>
    </xf>
    <xf numFmtId="0" fontId="20" fillId="0" borderId="27" xfId="2" applyNumberFormat="1" applyFont="1" applyFill="1" applyBorder="1" applyAlignment="1">
      <alignment horizontal="center" vertical="center"/>
    </xf>
    <xf numFmtId="38" fontId="27" fillId="0" borderId="46" xfId="1" applyFont="1" applyFill="1" applyBorder="1" applyAlignment="1">
      <alignment horizontal="right" vertical="center"/>
    </xf>
    <xf numFmtId="38" fontId="27" fillId="0" borderId="46" xfId="1" applyFont="1" applyFill="1" applyBorder="1" applyAlignment="1" applyProtection="1">
      <alignment horizontal="right" vertical="center"/>
    </xf>
    <xf numFmtId="184" fontId="27" fillId="0" borderId="28" xfId="1" applyNumberFormat="1" applyFont="1" applyFill="1" applyBorder="1" applyAlignment="1">
      <alignment horizontal="right" vertical="center"/>
    </xf>
    <xf numFmtId="184" fontId="20" fillId="2" borderId="28" xfId="1" applyNumberFormat="1" applyFont="1" applyFill="1" applyBorder="1" applyAlignment="1">
      <alignment horizontal="right" vertical="center"/>
    </xf>
    <xf numFmtId="0" fontId="20" fillId="2" borderId="46" xfId="2" applyNumberFormat="1" applyFont="1" applyFill="1" applyBorder="1" applyAlignment="1">
      <alignment horizontal="center" vertical="center"/>
    </xf>
    <xf numFmtId="38" fontId="20" fillId="2" borderId="46" xfId="1" applyFont="1" applyFill="1" applyBorder="1" applyAlignment="1">
      <alignment horizontal="right" vertical="center"/>
    </xf>
    <xf numFmtId="0" fontId="20" fillId="2" borderId="34" xfId="2" applyNumberFormat="1" applyFont="1" applyFill="1" applyBorder="1" applyAlignment="1">
      <alignment horizontal="center" vertical="center"/>
    </xf>
    <xf numFmtId="184" fontId="20" fillId="2" borderId="31" xfId="1" applyNumberFormat="1" applyFont="1" applyFill="1" applyBorder="1" applyAlignment="1">
      <alignment horizontal="right" vertical="center"/>
    </xf>
    <xf numFmtId="0" fontId="20" fillId="2" borderId="35" xfId="0" applyFont="1" applyFill="1" applyBorder="1" applyAlignment="1">
      <alignment horizontal="center" vertical="center"/>
    </xf>
    <xf numFmtId="0" fontId="20" fillId="2" borderId="35" xfId="0" applyFont="1" applyFill="1" applyBorder="1" applyAlignment="1">
      <alignment horizontal="center" vertical="center" wrapText="1"/>
    </xf>
    <xf numFmtId="0" fontId="20" fillId="2" borderId="53" xfId="0" applyFont="1" applyFill="1" applyBorder="1" applyAlignment="1">
      <alignment horizontal="center" vertical="center" wrapText="1"/>
    </xf>
    <xf numFmtId="0" fontId="20" fillId="2" borderId="36" xfId="0" applyFont="1" applyFill="1" applyBorder="1" applyAlignment="1">
      <alignment horizontal="center" vertical="center"/>
    </xf>
    <xf numFmtId="38" fontId="20" fillId="0" borderId="27" xfId="1" applyFont="1" applyFill="1" applyBorder="1" applyAlignment="1" applyProtection="1">
      <alignment horizontal="right" vertical="center" indent="1"/>
      <protection locked="0"/>
    </xf>
    <xf numFmtId="184" fontId="20" fillId="0" borderId="28" xfId="1" applyNumberFormat="1" applyFont="1" applyFill="1" applyBorder="1" applyAlignment="1">
      <alignment horizontal="right" vertical="center" indent="1"/>
    </xf>
    <xf numFmtId="0" fontId="27" fillId="2" borderId="78" xfId="2" applyNumberFormat="1" applyFont="1" applyFill="1" applyBorder="1" applyAlignment="1">
      <alignment horizontal="left" vertical="center"/>
    </xf>
    <xf numFmtId="38" fontId="27" fillId="0" borderId="27" xfId="1" applyFont="1" applyFill="1" applyBorder="1" applyAlignment="1">
      <alignment horizontal="right" vertical="center" indent="1"/>
    </xf>
    <xf numFmtId="184" fontId="27" fillId="0" borderId="28" xfId="1" applyNumberFormat="1" applyFont="1" applyFill="1" applyBorder="1" applyAlignment="1">
      <alignment horizontal="right" vertical="center" indent="1"/>
    </xf>
    <xf numFmtId="38" fontId="20" fillId="2" borderId="19" xfId="1" applyFont="1" applyFill="1" applyBorder="1" applyAlignment="1">
      <alignment horizontal="right" vertical="center" indent="1"/>
    </xf>
    <xf numFmtId="184" fontId="20" fillId="2" borderId="16" xfId="1" applyNumberFormat="1" applyFont="1" applyFill="1" applyBorder="1" applyAlignment="1">
      <alignment horizontal="right" vertical="center" indent="1"/>
    </xf>
    <xf numFmtId="0" fontId="20" fillId="0" borderId="0" xfId="0" quotePrefix="1" applyFont="1" applyAlignment="1">
      <alignment vertical="center" textRotation="180"/>
    </xf>
    <xf numFmtId="0" fontId="10" fillId="2" borderId="26" xfId="2" applyNumberFormat="1" applyFont="1" applyFill="1" applyBorder="1" applyAlignment="1">
      <alignment horizontal="left" vertical="center"/>
    </xf>
    <xf numFmtId="0" fontId="14" fillId="2" borderId="78" xfId="2" applyNumberFormat="1" applyFont="1" applyFill="1" applyBorder="1" applyAlignment="1">
      <alignment horizontal="left" vertical="center"/>
    </xf>
    <xf numFmtId="0" fontId="10" fillId="2" borderId="17" xfId="2" applyNumberFormat="1" applyFont="1" applyFill="1" applyBorder="1" applyAlignment="1">
      <alignment horizontal="left" vertical="center"/>
    </xf>
    <xf numFmtId="184" fontId="20" fillId="2" borderId="31" xfId="1" applyNumberFormat="1" applyFont="1" applyFill="1" applyBorder="1" applyAlignment="1">
      <alignment horizontal="right" vertical="center" indent="1"/>
    </xf>
    <xf numFmtId="38" fontId="12" fillId="0" borderId="9" xfId="2" applyFont="1" applyFill="1" applyBorder="1" applyAlignment="1">
      <alignment horizontal="left" vertical="center"/>
    </xf>
    <xf numFmtId="0" fontId="10" fillId="0" borderId="0" xfId="0" applyFont="1" applyBorder="1" applyAlignment="1">
      <alignment vertical="center"/>
    </xf>
    <xf numFmtId="0" fontId="10" fillId="0" borderId="0" xfId="0" applyFont="1" applyBorder="1" applyAlignment="1">
      <alignment horizontal="center" vertical="center"/>
    </xf>
    <xf numFmtId="0" fontId="44" fillId="0" borderId="0" xfId="0" applyFont="1" applyFill="1" applyAlignment="1">
      <alignment vertical="center"/>
    </xf>
    <xf numFmtId="38" fontId="10" fillId="0" borderId="0" xfId="2" applyFont="1" applyFill="1" applyAlignment="1"/>
    <xf numFmtId="0" fontId="10" fillId="0" borderId="0" xfId="0" applyFont="1" applyBorder="1" applyAlignment="1">
      <alignment horizontal="center" vertical="center"/>
    </xf>
    <xf numFmtId="0" fontId="35" fillId="0" borderId="0" xfId="0" applyFont="1" applyAlignment="1">
      <alignment horizontal="center" vertical="center"/>
    </xf>
    <xf numFmtId="0" fontId="20" fillId="0" borderId="13" xfId="0" applyFont="1" applyBorder="1" applyAlignment="1">
      <alignment horizontal="right" vertical="center"/>
    </xf>
    <xf numFmtId="0" fontId="37" fillId="0" borderId="0" xfId="0" applyFont="1" applyAlignment="1">
      <alignment vertical="center"/>
    </xf>
    <xf numFmtId="0" fontId="10" fillId="0" borderId="0" xfId="0" quotePrefix="1" applyFont="1" applyBorder="1" applyAlignment="1">
      <alignment horizontal="center" vertical="center"/>
    </xf>
    <xf numFmtId="0" fontId="10" fillId="0" borderId="0" xfId="0" applyFont="1" applyBorder="1" applyAlignment="1">
      <alignment horizontal="center" vertical="center"/>
    </xf>
    <xf numFmtId="0" fontId="23" fillId="0" borderId="0" xfId="0" applyFont="1" applyAlignment="1">
      <alignment horizontal="center" vertical="center"/>
    </xf>
    <xf numFmtId="0" fontId="20" fillId="0" borderId="13" xfId="0" applyFont="1" applyBorder="1" applyAlignment="1">
      <alignment horizontal="left" vertical="center"/>
    </xf>
    <xf numFmtId="0" fontId="8" fillId="0" borderId="57" xfId="0" quotePrefix="1" applyFont="1" applyBorder="1" applyAlignment="1">
      <alignment horizontal="center" vertical="top" textRotation="180"/>
    </xf>
    <xf numFmtId="0" fontId="8" fillId="0" borderId="0" xfId="0" quotePrefix="1" applyFont="1" applyAlignment="1">
      <alignment horizontal="center" vertical="center" textRotation="180"/>
    </xf>
    <xf numFmtId="38" fontId="20" fillId="2" borderId="10" xfId="2" applyFont="1" applyFill="1" applyBorder="1" applyAlignment="1">
      <alignment horizontal="center" vertical="center" wrapText="1"/>
    </xf>
    <xf numFmtId="0" fontId="4" fillId="0" borderId="10" xfId="0" applyFont="1" applyBorder="1" applyAlignment="1">
      <alignment horizontal="center" vertical="center"/>
    </xf>
    <xf numFmtId="38" fontId="20" fillId="2" borderId="8" xfId="2" applyFont="1" applyFill="1" applyBorder="1" applyAlignment="1">
      <alignment horizontal="center" vertical="center" wrapText="1"/>
    </xf>
    <xf numFmtId="0" fontId="4" fillId="0" borderId="8" xfId="0" applyFont="1" applyBorder="1" applyAlignment="1">
      <alignment horizontal="center" vertical="center"/>
    </xf>
    <xf numFmtId="38" fontId="20" fillId="2" borderId="5" xfId="2" applyFont="1" applyFill="1" applyBorder="1" applyAlignment="1">
      <alignment horizontal="center" vertical="center"/>
    </xf>
    <xf numFmtId="38" fontId="20" fillId="2" borderId="11" xfId="2" applyFont="1" applyFill="1" applyBorder="1" applyAlignment="1">
      <alignment horizontal="center" vertical="center"/>
    </xf>
    <xf numFmtId="38" fontId="20" fillId="2" borderId="20" xfId="2" applyFont="1" applyFill="1" applyBorder="1" applyAlignment="1">
      <alignment horizontal="center" vertical="center"/>
    </xf>
    <xf numFmtId="0" fontId="28" fillId="2" borderId="2" xfId="0" applyFont="1" applyFill="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176" fontId="20" fillId="2" borderId="5" xfId="2" applyNumberFormat="1" applyFont="1" applyFill="1" applyBorder="1" applyAlignment="1">
      <alignment horizontal="center" vertical="center"/>
    </xf>
    <xf numFmtId="176" fontId="20" fillId="2" borderId="11" xfId="2" applyNumberFormat="1" applyFont="1" applyFill="1" applyBorder="1" applyAlignment="1">
      <alignment horizontal="center" vertical="center"/>
    </xf>
    <xf numFmtId="177" fontId="20" fillId="2" borderId="5" xfId="2" applyNumberFormat="1" applyFont="1" applyFill="1" applyBorder="1" applyAlignment="1">
      <alignment horizontal="center" vertical="center"/>
    </xf>
    <xf numFmtId="0" fontId="4" fillId="0" borderId="11" xfId="0" applyFont="1" applyBorder="1" applyAlignment="1">
      <alignment vertical="center"/>
    </xf>
    <xf numFmtId="38" fontId="20" fillId="2" borderId="6" xfId="2" applyFont="1" applyFill="1" applyBorder="1" applyAlignment="1">
      <alignment horizontal="center" vertical="center"/>
    </xf>
    <xf numFmtId="0" fontId="4" fillId="0" borderId="0" xfId="0" applyFont="1" applyBorder="1" applyAlignment="1">
      <alignment horizontal="center" vertical="center"/>
    </xf>
    <xf numFmtId="0" fontId="4" fillId="0" borderId="9" xfId="0" applyFont="1" applyBorder="1" applyAlignment="1">
      <alignment horizontal="center"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28" fillId="2" borderId="7" xfId="0" applyFont="1" applyFill="1" applyBorder="1" applyAlignment="1">
      <alignment horizontal="center" vertical="center" wrapText="1"/>
    </xf>
    <xf numFmtId="0" fontId="4" fillId="0" borderId="7" xfId="0" applyFont="1" applyBorder="1" applyAlignment="1">
      <alignment horizontal="center" vertical="center"/>
    </xf>
    <xf numFmtId="38" fontId="20" fillId="2" borderId="2" xfId="2" applyFont="1" applyFill="1" applyBorder="1" applyAlignment="1">
      <alignment horizontal="center" vertical="center"/>
    </xf>
    <xf numFmtId="38" fontId="20" fillId="2" borderId="3" xfId="2" applyFont="1" applyFill="1" applyBorder="1" applyAlignment="1">
      <alignment horizontal="center" vertical="center"/>
    </xf>
    <xf numFmtId="38" fontId="20" fillId="2" borderId="25" xfId="2" applyFont="1" applyFill="1" applyBorder="1" applyAlignment="1">
      <alignment horizontal="center" vertical="center" wrapText="1"/>
    </xf>
    <xf numFmtId="0" fontId="8" fillId="0" borderId="57" xfId="0" quotePrefix="1" applyFont="1" applyBorder="1" applyAlignment="1">
      <alignment horizontal="center" textRotation="180"/>
    </xf>
    <xf numFmtId="0" fontId="8" fillId="2" borderId="21" xfId="0" applyFont="1" applyFill="1" applyBorder="1" applyAlignment="1">
      <alignment horizontal="center" vertical="center" shrinkToFit="1"/>
    </xf>
    <xf numFmtId="0" fontId="8" fillId="2" borderId="27" xfId="0" applyFont="1" applyFill="1" applyBorder="1" applyAlignment="1">
      <alignment horizontal="center" vertical="center" shrinkToFit="1"/>
    </xf>
    <xf numFmtId="0" fontId="0" fillId="2" borderId="77" xfId="0" applyFill="1" applyBorder="1" applyAlignment="1">
      <alignment horizontal="center" vertical="center"/>
    </xf>
    <xf numFmtId="0" fontId="0" fillId="2" borderId="30" xfId="0" applyFill="1" applyBorder="1" applyAlignment="1">
      <alignment horizontal="center" vertical="center"/>
    </xf>
    <xf numFmtId="0" fontId="0" fillId="2" borderId="52" xfId="0" applyFill="1" applyBorder="1" applyAlignment="1">
      <alignment horizontal="center" vertical="center"/>
    </xf>
    <xf numFmtId="0" fontId="0" fillId="2" borderId="35" xfId="0" applyFill="1" applyBorder="1" applyAlignment="1">
      <alignment horizontal="center" vertical="center"/>
    </xf>
    <xf numFmtId="0" fontId="8" fillId="2" borderId="43" xfId="0" applyFont="1" applyFill="1" applyBorder="1" applyAlignment="1">
      <alignment horizontal="center" vertical="center" shrinkToFit="1"/>
    </xf>
    <xf numFmtId="0" fontId="8" fillId="2" borderId="44" xfId="0" applyFont="1" applyFill="1" applyBorder="1" applyAlignment="1">
      <alignment horizontal="center" vertical="center" shrinkToFit="1"/>
    </xf>
    <xf numFmtId="0" fontId="8" fillId="2" borderId="23" xfId="0" applyFont="1" applyFill="1" applyBorder="1" applyAlignment="1">
      <alignment horizontal="center" vertical="center" shrinkToFit="1"/>
    </xf>
    <xf numFmtId="0" fontId="8" fillId="2" borderId="28" xfId="0" applyFont="1" applyFill="1" applyBorder="1" applyAlignment="1">
      <alignment horizontal="center" vertical="center" shrinkToFit="1"/>
    </xf>
    <xf numFmtId="0" fontId="17" fillId="2" borderId="77" xfId="0" applyFont="1" applyFill="1" applyBorder="1" applyAlignment="1">
      <alignment horizontal="distributed" vertical="center" wrapText="1" indent="1"/>
    </xf>
    <xf numFmtId="0" fontId="17" fillId="2" borderId="7" xfId="0" applyFont="1" applyFill="1" applyBorder="1" applyAlignment="1">
      <alignment horizontal="distributed" vertical="center" wrapText="1" indent="1"/>
    </xf>
    <xf numFmtId="0" fontId="17" fillId="2" borderId="15" xfId="0" applyFont="1" applyFill="1" applyBorder="1" applyAlignment="1">
      <alignment horizontal="distributed" vertical="center" wrapText="1" indent="1"/>
    </xf>
    <xf numFmtId="0" fontId="22" fillId="2" borderId="78" xfId="0" applyFont="1" applyFill="1" applyBorder="1" applyAlignment="1">
      <alignment horizontal="center" vertical="center" wrapText="1"/>
    </xf>
    <xf numFmtId="0" fontId="22" fillId="2" borderId="7" xfId="0" applyFont="1" applyFill="1" applyBorder="1" applyAlignment="1">
      <alignment horizontal="center" vertical="center" wrapText="1"/>
    </xf>
    <xf numFmtId="0" fontId="22" fillId="2" borderId="15" xfId="0" applyFont="1" applyFill="1" applyBorder="1" applyAlignment="1">
      <alignment horizontal="center" vertical="center" wrapText="1"/>
    </xf>
    <xf numFmtId="0" fontId="0" fillId="2" borderId="78" xfId="0" applyFill="1" applyBorder="1" applyAlignment="1">
      <alignment horizontal="distributed" vertical="center" wrapText="1" indent="1"/>
    </xf>
    <xf numFmtId="0" fontId="0" fillId="2" borderId="7" xfId="0" applyFill="1" applyBorder="1" applyAlignment="1">
      <alignment horizontal="distributed" vertical="center" wrapText="1" indent="1"/>
    </xf>
    <xf numFmtId="0" fontId="0" fillId="2" borderId="30" xfId="0" applyFill="1" applyBorder="1" applyAlignment="1">
      <alignment horizontal="distributed" vertical="center" wrapText="1" indent="1"/>
    </xf>
    <xf numFmtId="0" fontId="0" fillId="2" borderId="78" xfId="0" applyFill="1" applyBorder="1" applyAlignment="1">
      <alignment horizontal="center" vertical="center" wrapText="1"/>
    </xf>
    <xf numFmtId="0" fontId="0" fillId="2" borderId="7" xfId="0" applyFill="1" applyBorder="1" applyAlignment="1">
      <alignment horizontal="center" vertical="center" wrapText="1"/>
    </xf>
    <xf numFmtId="0" fontId="0" fillId="2" borderId="30" xfId="0" applyFill="1" applyBorder="1" applyAlignment="1">
      <alignment horizontal="center" vertical="center" wrapText="1"/>
    </xf>
    <xf numFmtId="0" fontId="0" fillId="2" borderId="77" xfId="0" applyFill="1" applyBorder="1" applyAlignment="1">
      <alignment horizontal="distributed" vertical="center" indent="1"/>
    </xf>
    <xf numFmtId="0" fontId="0" fillId="2" borderId="30" xfId="0" applyFill="1" applyBorder="1" applyAlignment="1">
      <alignment horizontal="distributed" vertical="center" indent="1"/>
    </xf>
    <xf numFmtId="0" fontId="10" fillId="0" borderId="0" xfId="0" quotePrefix="1" applyFont="1" applyAlignment="1">
      <alignment horizontal="center" vertical="center" textRotation="180"/>
    </xf>
    <xf numFmtId="0" fontId="10" fillId="0" borderId="57" xfId="0" quotePrefix="1" applyFont="1" applyBorder="1" applyAlignment="1">
      <alignment horizontal="center" vertical="top" textRotation="180"/>
    </xf>
    <xf numFmtId="0" fontId="10" fillId="0" borderId="57" xfId="0" quotePrefix="1" applyFont="1" applyBorder="1" applyAlignment="1">
      <alignment horizontal="center" textRotation="180"/>
    </xf>
    <xf numFmtId="0" fontId="0" fillId="2" borderId="26" xfId="0" applyFill="1" applyBorder="1" applyAlignment="1">
      <alignment horizontal="left" vertical="center" wrapText="1"/>
    </xf>
    <xf numFmtId="0" fontId="0" fillId="2" borderId="22" xfId="0" applyFill="1" applyBorder="1" applyAlignment="1">
      <alignment horizontal="left" vertical="center" wrapText="1"/>
    </xf>
    <xf numFmtId="0" fontId="0" fillId="2" borderId="17" xfId="0" applyFill="1" applyBorder="1" applyAlignment="1">
      <alignment horizontal="left" vertical="center" wrapText="1"/>
    </xf>
    <xf numFmtId="0" fontId="22" fillId="2" borderId="26" xfId="0" applyFont="1" applyFill="1" applyBorder="1" applyAlignment="1">
      <alignment horizontal="left" vertical="center" wrapText="1"/>
    </xf>
    <xf numFmtId="0" fontId="22" fillId="2" borderId="78" xfId="0" applyFont="1" applyFill="1" applyBorder="1" applyAlignment="1">
      <alignment horizontal="left" vertical="center" wrapText="1"/>
    </xf>
    <xf numFmtId="0" fontId="5" fillId="2" borderId="26" xfId="0" applyFont="1" applyFill="1" applyBorder="1" applyAlignment="1">
      <alignment horizontal="left" vertical="center" wrapText="1"/>
    </xf>
    <xf numFmtId="49" fontId="5" fillId="2" borderId="79" xfId="0" applyNumberFormat="1" applyFont="1" applyFill="1" applyBorder="1" applyAlignment="1">
      <alignment horizontal="center" vertical="center"/>
    </xf>
    <xf numFmtId="49" fontId="5" fillId="2" borderId="50" xfId="0" applyNumberFormat="1" applyFont="1" applyFill="1" applyBorder="1" applyAlignment="1">
      <alignment horizontal="center" vertical="center"/>
    </xf>
    <xf numFmtId="49" fontId="5" fillId="2" borderId="12" xfId="0" applyNumberFormat="1" applyFont="1" applyFill="1" applyBorder="1" applyAlignment="1">
      <alignment horizontal="center" vertical="center"/>
    </xf>
    <xf numFmtId="49" fontId="5" fillId="2" borderId="14" xfId="0" applyNumberFormat="1" applyFont="1" applyFill="1" applyBorder="1" applyAlignment="1">
      <alignment horizontal="center" vertical="center"/>
    </xf>
    <xf numFmtId="49" fontId="5" fillId="2" borderId="51" xfId="0" applyNumberFormat="1" applyFont="1" applyFill="1" applyBorder="1" applyAlignment="1">
      <alignment horizontal="center" vertical="center" wrapText="1"/>
    </xf>
    <xf numFmtId="49" fontId="5" fillId="2" borderId="43" xfId="0" applyNumberFormat="1" applyFont="1" applyFill="1" applyBorder="1" applyAlignment="1">
      <alignment horizontal="center" vertical="center" wrapText="1"/>
    </xf>
    <xf numFmtId="0" fontId="5" fillId="0" borderId="0" xfId="0" applyFont="1" applyAlignment="1">
      <alignment horizontal="right"/>
    </xf>
    <xf numFmtId="0" fontId="5" fillId="0" borderId="0" xfId="0" applyFont="1" applyBorder="1" applyAlignment="1">
      <alignment horizontal="right"/>
    </xf>
    <xf numFmtId="49" fontId="5" fillId="2" borderId="51" xfId="0" applyNumberFormat="1" applyFont="1" applyFill="1" applyBorder="1" applyAlignment="1">
      <alignment horizontal="center" vertical="center" shrinkToFit="1"/>
    </xf>
    <xf numFmtId="49" fontId="5" fillId="2" borderId="4" xfId="0" applyNumberFormat="1" applyFont="1" applyFill="1" applyBorder="1" applyAlignment="1">
      <alignment horizontal="center" vertical="center" shrinkToFit="1"/>
    </xf>
    <xf numFmtId="49" fontId="5" fillId="2" borderId="51" xfId="0" applyNumberFormat="1" applyFont="1" applyFill="1" applyBorder="1" applyAlignment="1">
      <alignment horizontal="center" vertical="center"/>
    </xf>
    <xf numFmtId="49" fontId="5" fillId="2" borderId="43" xfId="0" applyNumberFormat="1" applyFont="1" applyFill="1" applyBorder="1" applyAlignment="1">
      <alignment horizontal="center" vertical="center"/>
    </xf>
    <xf numFmtId="49" fontId="5" fillId="2" borderId="4" xfId="0" applyNumberFormat="1" applyFont="1" applyFill="1" applyBorder="1" applyAlignment="1">
      <alignment horizontal="center" vertical="center" wrapText="1"/>
    </xf>
    <xf numFmtId="0" fontId="5" fillId="2" borderId="22" xfId="0" applyFont="1" applyFill="1" applyBorder="1" applyAlignment="1">
      <alignment horizontal="left" vertical="center" wrapText="1"/>
    </xf>
    <xf numFmtId="0" fontId="5" fillId="2" borderId="17" xfId="0" applyFont="1" applyFill="1" applyBorder="1" applyAlignment="1">
      <alignment horizontal="left" vertical="center" wrapText="1"/>
    </xf>
    <xf numFmtId="0" fontId="29" fillId="2" borderId="26" xfId="0" applyFont="1" applyFill="1" applyBorder="1" applyAlignment="1">
      <alignment horizontal="left" vertical="center" wrapText="1"/>
    </xf>
    <xf numFmtId="0" fontId="29" fillId="2" borderId="78" xfId="0" applyFont="1" applyFill="1" applyBorder="1" applyAlignment="1">
      <alignment horizontal="left" vertical="center" wrapText="1"/>
    </xf>
    <xf numFmtId="38" fontId="10" fillId="2" borderId="62" xfId="2" applyFont="1" applyFill="1" applyBorder="1" applyAlignment="1">
      <alignment horizontal="center" vertical="center" textRotation="255" wrapText="1"/>
    </xf>
    <xf numFmtId="38" fontId="10" fillId="2" borderId="69" xfId="2" applyFont="1" applyFill="1" applyBorder="1" applyAlignment="1">
      <alignment horizontal="center" vertical="center" textRotation="255" wrapText="1"/>
    </xf>
    <xf numFmtId="38" fontId="10" fillId="2" borderId="63" xfId="2" applyFont="1" applyFill="1" applyBorder="1" applyAlignment="1">
      <alignment horizontal="center" vertical="center" textRotation="255" wrapText="1"/>
    </xf>
    <xf numFmtId="38" fontId="10" fillId="2" borderId="66" xfId="2" applyFont="1" applyFill="1" applyBorder="1" applyAlignment="1">
      <alignment horizontal="center" vertical="center" textRotation="255" wrapText="1"/>
    </xf>
    <xf numFmtId="38" fontId="10" fillId="2" borderId="62" xfId="2" applyFont="1" applyFill="1" applyBorder="1" applyAlignment="1">
      <alignment horizontal="center" vertical="center" wrapText="1"/>
    </xf>
    <xf numFmtId="38" fontId="10" fillId="2" borderId="69" xfId="2" applyFont="1" applyFill="1" applyBorder="1" applyAlignment="1">
      <alignment horizontal="center" vertical="center" wrapText="1"/>
    </xf>
    <xf numFmtId="38" fontId="10" fillId="2" borderId="70" xfId="2" applyFont="1" applyFill="1" applyBorder="1" applyAlignment="1">
      <alignment horizontal="center" vertical="center" wrapText="1"/>
    </xf>
    <xf numFmtId="38" fontId="10" fillId="2" borderId="61" xfId="2" applyFont="1" applyFill="1" applyBorder="1" applyAlignment="1">
      <alignment horizontal="center" vertical="center" wrapText="1"/>
    </xf>
    <xf numFmtId="38" fontId="10" fillId="2" borderId="60" xfId="2" applyFont="1" applyFill="1" applyBorder="1" applyAlignment="1">
      <alignment horizontal="center" vertical="center" wrapText="1"/>
    </xf>
    <xf numFmtId="38" fontId="10" fillId="2" borderId="88" xfId="2" applyFont="1" applyFill="1" applyBorder="1" applyAlignment="1">
      <alignment horizontal="center" vertical="center" textRotation="255" wrapText="1"/>
    </xf>
    <xf numFmtId="38" fontId="10" fillId="2" borderId="65" xfId="2" applyFont="1" applyFill="1" applyBorder="1" applyAlignment="1">
      <alignment horizontal="center" vertical="center" textRotation="255" wrapText="1"/>
    </xf>
    <xf numFmtId="38" fontId="34" fillId="2" borderId="62" xfId="2" applyFont="1" applyFill="1" applyBorder="1" applyAlignment="1">
      <alignment horizontal="center" vertical="center" textRotation="255" wrapText="1"/>
    </xf>
    <xf numFmtId="38" fontId="34" fillId="2" borderId="69" xfId="2" applyFont="1" applyFill="1" applyBorder="1" applyAlignment="1">
      <alignment horizontal="center" vertical="center" textRotation="255" wrapText="1"/>
    </xf>
    <xf numFmtId="38" fontId="10" fillId="2" borderId="84" xfId="2" applyFont="1" applyFill="1" applyBorder="1" applyAlignment="1">
      <alignment horizontal="center" vertical="center" wrapText="1"/>
    </xf>
    <xf numFmtId="38" fontId="10" fillId="2" borderId="85" xfId="2" applyFont="1" applyFill="1" applyBorder="1" applyAlignment="1">
      <alignment horizontal="center" vertical="center" wrapText="1"/>
    </xf>
    <xf numFmtId="38" fontId="10" fillId="2" borderId="86" xfId="2" applyFont="1" applyFill="1" applyBorder="1" applyAlignment="1">
      <alignment horizontal="center" vertical="center" wrapText="1"/>
    </xf>
    <xf numFmtId="38" fontId="10" fillId="2" borderId="64" xfId="2" applyFont="1" applyFill="1" applyBorder="1" applyAlignment="1">
      <alignment horizontal="center" vertical="center" wrapText="1"/>
    </xf>
    <xf numFmtId="38" fontId="10" fillId="2" borderId="68" xfId="2" applyFont="1" applyFill="1" applyBorder="1" applyAlignment="1">
      <alignment horizontal="center" vertical="center" wrapText="1"/>
    </xf>
    <xf numFmtId="38" fontId="34" fillId="2" borderId="89" xfId="2" applyFont="1" applyFill="1" applyBorder="1" applyAlignment="1">
      <alignment horizontal="center" vertical="center" textRotation="255" wrapText="1"/>
    </xf>
    <xf numFmtId="38" fontId="34" fillId="2" borderId="59" xfId="2" applyFont="1" applyFill="1" applyBorder="1" applyAlignment="1">
      <alignment horizontal="center" vertical="center" textRotation="255" wrapText="1"/>
    </xf>
    <xf numFmtId="38" fontId="34" fillId="2" borderId="66" xfId="2" applyFont="1" applyFill="1" applyBorder="1" applyAlignment="1">
      <alignment horizontal="center" vertical="center" textRotation="255" wrapText="1"/>
    </xf>
    <xf numFmtId="38" fontId="10" fillId="2" borderId="1" xfId="2" applyFont="1" applyFill="1" applyBorder="1" applyAlignment="1">
      <alignment horizontal="center" vertical="center" textRotation="255" wrapText="1"/>
    </xf>
    <xf numFmtId="38" fontId="10" fillId="2" borderId="8" xfId="2" applyFont="1" applyFill="1" applyBorder="1" applyAlignment="1">
      <alignment horizontal="center" vertical="center" textRotation="255" wrapText="1"/>
    </xf>
    <xf numFmtId="38" fontId="10" fillId="2" borderId="91" xfId="2" applyFont="1" applyFill="1" applyBorder="1" applyAlignment="1">
      <alignment horizontal="center" vertical="center" textRotation="255" wrapText="1"/>
    </xf>
    <xf numFmtId="184" fontId="20" fillId="0" borderId="0" xfId="2" applyNumberFormat="1" applyFont="1" applyFill="1" applyBorder="1" applyAlignment="1">
      <alignment horizontal="right"/>
    </xf>
    <xf numFmtId="184" fontId="20" fillId="0" borderId="100" xfId="2" applyNumberFormat="1" applyFont="1" applyFill="1" applyBorder="1" applyAlignment="1">
      <alignment horizontal="right"/>
    </xf>
    <xf numFmtId="38" fontId="10" fillId="2" borderId="87" xfId="2" applyFont="1" applyFill="1" applyBorder="1" applyAlignment="1">
      <alignment horizontal="center" vertical="center" wrapText="1"/>
    </xf>
    <xf numFmtId="38" fontId="10" fillId="2" borderId="104" xfId="2" applyFont="1" applyFill="1" applyBorder="1" applyAlignment="1">
      <alignment horizontal="center" vertical="center" textRotation="255" wrapText="1"/>
    </xf>
    <xf numFmtId="38" fontId="10" fillId="2" borderId="105" xfId="2" applyFont="1" applyFill="1" applyBorder="1" applyAlignment="1">
      <alignment horizontal="center" vertical="center" textRotation="255" wrapText="1"/>
    </xf>
    <xf numFmtId="38" fontId="10" fillId="2" borderId="106" xfId="2" applyFont="1" applyFill="1" applyBorder="1" applyAlignment="1">
      <alignment horizontal="center" vertical="center" textRotation="255" wrapText="1"/>
    </xf>
    <xf numFmtId="184" fontId="20" fillId="0" borderId="0" xfId="2" applyNumberFormat="1" applyFont="1" applyFill="1" applyAlignment="1">
      <alignment horizontal="right"/>
    </xf>
    <xf numFmtId="38" fontId="20" fillId="0" borderId="0" xfId="2" applyNumberFormat="1" applyFont="1" applyFill="1" applyBorder="1" applyAlignment="1">
      <alignment horizontal="right" vertical="center" wrapText="1"/>
    </xf>
    <xf numFmtId="38" fontId="20" fillId="2" borderId="54" xfId="2" applyFont="1" applyFill="1" applyBorder="1" applyAlignment="1">
      <alignment horizontal="center" vertical="center"/>
    </xf>
    <xf numFmtId="38" fontId="20" fillId="2" borderId="55" xfId="2" applyFont="1" applyFill="1" applyBorder="1" applyAlignment="1">
      <alignment horizontal="center" vertical="center"/>
    </xf>
    <xf numFmtId="38" fontId="20" fillId="2" borderId="44" xfId="2" applyFont="1" applyFill="1" applyBorder="1" applyAlignment="1">
      <alignment horizontal="center" vertical="center"/>
    </xf>
    <xf numFmtId="38" fontId="20" fillId="2" borderId="53" xfId="2" applyFont="1" applyFill="1" applyBorder="1" applyAlignment="1">
      <alignment horizontal="center" vertical="center"/>
    </xf>
    <xf numFmtId="38" fontId="20" fillId="2" borderId="14" xfId="2" applyFont="1" applyFill="1" applyBorder="1" applyAlignment="1">
      <alignment horizontal="center" vertical="center"/>
    </xf>
    <xf numFmtId="38" fontId="20" fillId="2" borderId="51" xfId="2" applyFont="1" applyFill="1" applyBorder="1" applyAlignment="1">
      <alignment horizontal="center" vertical="center"/>
    </xf>
    <xf numFmtId="38" fontId="20" fillId="2" borderId="4" xfId="2" applyFont="1" applyFill="1" applyBorder="1" applyAlignment="1">
      <alignment horizontal="center" vertical="center"/>
    </xf>
    <xf numFmtId="38" fontId="20" fillId="2" borderId="0" xfId="2" applyFont="1" applyFill="1" applyBorder="1" applyAlignment="1">
      <alignment horizontal="center" vertical="center"/>
    </xf>
    <xf numFmtId="38" fontId="20" fillId="2" borderId="72" xfId="2" applyFont="1" applyFill="1" applyBorder="1" applyAlignment="1">
      <alignment horizontal="center" vertical="center"/>
    </xf>
    <xf numFmtId="38" fontId="20" fillId="2" borderId="80" xfId="2" applyFont="1" applyFill="1" applyBorder="1" applyAlignment="1">
      <alignment horizontal="center" vertical="center"/>
    </xf>
    <xf numFmtId="38" fontId="20" fillId="2" borderId="59" xfId="2" applyFont="1" applyFill="1" applyBorder="1" applyAlignment="1">
      <alignment horizontal="center" vertical="center"/>
    </xf>
    <xf numFmtId="38" fontId="20" fillId="2" borderId="67" xfId="2" applyFont="1" applyFill="1" applyBorder="1" applyAlignment="1">
      <alignment horizontal="center" vertical="center"/>
    </xf>
    <xf numFmtId="38" fontId="20" fillId="2" borderId="89" xfId="2" applyFont="1" applyFill="1" applyBorder="1" applyAlignment="1">
      <alignment horizontal="center" vertical="center" wrapText="1"/>
    </xf>
    <xf numFmtId="38" fontId="20" fillId="2" borderId="90" xfId="2" applyFont="1" applyFill="1" applyBorder="1" applyAlignment="1">
      <alignment horizontal="center" vertical="center" wrapText="1"/>
    </xf>
    <xf numFmtId="38" fontId="20" fillId="2" borderId="83" xfId="2" applyFont="1" applyFill="1" applyBorder="1" applyAlignment="1">
      <alignment horizontal="center" vertical="center" wrapText="1"/>
    </xf>
    <xf numFmtId="38" fontId="20" fillId="2" borderId="102" xfId="2" applyFont="1" applyFill="1" applyBorder="1" applyAlignment="1">
      <alignment horizontal="center" vertical="center"/>
    </xf>
    <xf numFmtId="38" fontId="20" fillId="2" borderId="48" xfId="2" applyFont="1" applyFill="1" applyBorder="1" applyAlignment="1">
      <alignment horizontal="center" vertical="center" wrapText="1"/>
    </xf>
    <xf numFmtId="38" fontId="20" fillId="2" borderId="49" xfId="2" applyFont="1" applyFill="1" applyBorder="1" applyAlignment="1">
      <alignment horizontal="center" vertical="center" wrapText="1"/>
    </xf>
    <xf numFmtId="38" fontId="20" fillId="2" borderId="50" xfId="2" applyFont="1" applyFill="1" applyBorder="1" applyAlignment="1">
      <alignment horizontal="center" vertical="center" wrapText="1"/>
    </xf>
    <xf numFmtId="38" fontId="20" fillId="2" borderId="101" xfId="2" applyFont="1" applyFill="1" applyBorder="1" applyAlignment="1">
      <alignment horizontal="center" vertical="center" wrapText="1"/>
    </xf>
    <xf numFmtId="38" fontId="20" fillId="2" borderId="4" xfId="2" applyFont="1" applyFill="1" applyBorder="1" applyAlignment="1">
      <alignment horizontal="center" vertical="center" wrapText="1"/>
    </xf>
    <xf numFmtId="184" fontId="20" fillId="0" borderId="0" xfId="2" applyNumberFormat="1" applyFont="1" applyFill="1" applyBorder="1" applyAlignment="1">
      <alignment horizontal="right" vertical="center"/>
    </xf>
    <xf numFmtId="38" fontId="20" fillId="0" borderId="0" xfId="2" applyFont="1" applyFill="1" applyAlignment="1">
      <alignment horizontal="right"/>
    </xf>
    <xf numFmtId="38" fontId="20" fillId="0" borderId="100" xfId="2" applyFont="1" applyFill="1" applyBorder="1" applyAlignment="1">
      <alignment horizontal="right"/>
    </xf>
    <xf numFmtId="38" fontId="12" fillId="2" borderId="51" xfId="2" applyFont="1" applyFill="1" applyBorder="1" applyAlignment="1">
      <alignment horizontal="center" vertical="center"/>
    </xf>
    <xf numFmtId="0" fontId="12" fillId="2" borderId="3" xfId="0" applyFont="1" applyFill="1" applyBorder="1" applyAlignment="1">
      <alignment horizontal="center" vertical="center"/>
    </xf>
    <xf numFmtId="0" fontId="12" fillId="2" borderId="4" xfId="0" applyFont="1" applyFill="1" applyBorder="1" applyAlignment="1">
      <alignment horizontal="center" vertical="center"/>
    </xf>
    <xf numFmtId="38" fontId="20" fillId="2" borderId="47" xfId="2" applyFont="1" applyFill="1" applyBorder="1" applyAlignment="1">
      <alignment horizontal="center" vertical="center" wrapText="1"/>
    </xf>
    <xf numFmtId="38" fontId="20" fillId="2" borderId="35" xfId="2" applyFont="1" applyFill="1" applyBorder="1" applyAlignment="1">
      <alignment horizontal="center" vertical="center" wrapText="1"/>
    </xf>
    <xf numFmtId="184" fontId="20" fillId="2" borderId="47" xfId="2" applyNumberFormat="1" applyFont="1" applyFill="1" applyBorder="1" applyAlignment="1">
      <alignment horizontal="center" vertical="center" wrapText="1"/>
    </xf>
    <xf numFmtId="184" fontId="20" fillId="2" borderId="35" xfId="2" applyNumberFormat="1" applyFont="1" applyFill="1" applyBorder="1" applyAlignment="1">
      <alignment horizontal="center" vertical="center" wrapText="1"/>
    </xf>
    <xf numFmtId="0" fontId="20" fillId="2" borderId="78" xfId="1" applyNumberFormat="1" applyFont="1" applyFill="1" applyBorder="1" applyAlignment="1">
      <alignment vertical="center"/>
    </xf>
    <xf numFmtId="0" fontId="20" fillId="2" borderId="7" xfId="1" applyNumberFormat="1" applyFont="1" applyFill="1" applyBorder="1" applyAlignment="1">
      <alignment vertical="center"/>
    </xf>
    <xf numFmtId="0" fontId="20" fillId="2" borderId="30" xfId="1" applyNumberFormat="1" applyFont="1" applyFill="1" applyBorder="1" applyAlignment="1">
      <alignment vertical="center"/>
    </xf>
    <xf numFmtId="38" fontId="23" fillId="0" borderId="0" xfId="2" applyFont="1" applyFill="1" applyBorder="1" applyAlignment="1">
      <alignment horizontal="left" vertical="center" shrinkToFit="1"/>
    </xf>
    <xf numFmtId="38" fontId="20" fillId="2" borderId="79" xfId="2" applyFont="1" applyFill="1" applyBorder="1" applyAlignment="1">
      <alignment horizontal="center"/>
    </xf>
    <xf numFmtId="38" fontId="20" fillId="2" borderId="48" xfId="2" applyFont="1" applyFill="1" applyBorder="1" applyAlignment="1">
      <alignment horizontal="center"/>
    </xf>
    <xf numFmtId="38" fontId="20" fillId="2" borderId="6" xfId="2" applyFont="1" applyFill="1" applyBorder="1" applyAlignment="1">
      <alignment horizontal="center"/>
    </xf>
    <xf numFmtId="38" fontId="20" fillId="2" borderId="0" xfId="2" applyFont="1" applyFill="1" applyBorder="1" applyAlignment="1">
      <alignment horizontal="center"/>
    </xf>
    <xf numFmtId="38" fontId="20" fillId="2" borderId="52" xfId="2" applyFont="1" applyFill="1" applyBorder="1" applyAlignment="1">
      <alignment horizontal="center" vertical="center" wrapText="1"/>
    </xf>
    <xf numFmtId="38" fontId="20" fillId="2" borderId="21" xfId="2" applyFont="1" applyFill="1" applyBorder="1" applyAlignment="1">
      <alignment horizontal="center" vertical="center"/>
    </xf>
    <xf numFmtId="0" fontId="27" fillId="2" borderId="7" xfId="1" applyNumberFormat="1" applyFont="1" applyFill="1" applyBorder="1" applyAlignment="1">
      <alignment vertical="center"/>
    </xf>
    <xf numFmtId="0" fontId="20" fillId="2" borderId="77" xfId="1" applyNumberFormat="1" applyFont="1" applyFill="1" applyBorder="1" applyAlignment="1">
      <alignment horizontal="left" vertical="center"/>
    </xf>
    <xf numFmtId="0" fontId="20" fillId="2" borderId="7" xfId="1" applyNumberFormat="1" applyFont="1" applyFill="1" applyBorder="1" applyAlignment="1">
      <alignment horizontal="left" vertical="center"/>
    </xf>
    <xf numFmtId="0" fontId="20" fillId="2" borderId="15" xfId="1" applyNumberFormat="1" applyFont="1" applyFill="1" applyBorder="1" applyAlignment="1">
      <alignment horizontal="left" vertical="center"/>
    </xf>
    <xf numFmtId="0" fontId="20" fillId="2" borderId="78" xfId="2" applyNumberFormat="1" applyFont="1" applyFill="1" applyBorder="1" applyAlignment="1">
      <alignment horizontal="left" vertical="center"/>
    </xf>
    <xf numFmtId="0" fontId="20" fillId="2" borderId="7" xfId="2" applyNumberFormat="1" applyFont="1" applyFill="1" applyBorder="1" applyAlignment="1">
      <alignment horizontal="left" vertical="center"/>
    </xf>
    <xf numFmtId="0" fontId="20" fillId="2" borderId="30" xfId="2" applyNumberFormat="1" applyFont="1" applyFill="1" applyBorder="1" applyAlignment="1">
      <alignment horizontal="left" vertical="center"/>
    </xf>
    <xf numFmtId="38" fontId="20" fillId="0" borderId="0" xfId="2" applyFont="1" applyFill="1" applyBorder="1" applyAlignment="1">
      <alignment horizontal="right" shrinkToFit="1"/>
    </xf>
    <xf numFmtId="38" fontId="20" fillId="0" borderId="100" xfId="2" applyFont="1" applyFill="1" applyBorder="1" applyAlignment="1">
      <alignment horizontal="right" shrinkToFit="1"/>
    </xf>
    <xf numFmtId="0" fontId="20" fillId="2" borderId="3" xfId="0" applyFont="1" applyFill="1" applyBorder="1" applyAlignment="1">
      <alignment horizontal="center" vertical="center"/>
    </xf>
    <xf numFmtId="0" fontId="20" fillId="2" borderId="4" xfId="0" applyFont="1" applyFill="1" applyBorder="1" applyAlignment="1">
      <alignment horizontal="center" vertical="center"/>
    </xf>
    <xf numFmtId="0" fontId="20" fillId="2" borderId="77" xfId="2" applyNumberFormat="1" applyFont="1" applyFill="1" applyBorder="1" applyAlignment="1">
      <alignment horizontal="left" vertical="center"/>
    </xf>
    <xf numFmtId="0" fontId="20" fillId="2" borderId="15" xfId="2" applyNumberFormat="1" applyFont="1" applyFill="1" applyBorder="1" applyAlignment="1">
      <alignment horizontal="left" vertical="center"/>
    </xf>
    <xf numFmtId="0" fontId="27" fillId="2" borderId="78" xfId="0" applyNumberFormat="1" applyFont="1" applyFill="1" applyBorder="1" applyAlignment="1">
      <alignment vertical="center"/>
    </xf>
    <xf numFmtId="0" fontId="27" fillId="2" borderId="7" xfId="0" applyNumberFormat="1" applyFont="1" applyFill="1" applyBorder="1" applyAlignment="1">
      <alignment vertical="center"/>
    </xf>
    <xf numFmtId="0" fontId="20" fillId="2" borderId="43" xfId="0" applyFont="1" applyFill="1" applyBorder="1" applyAlignment="1">
      <alignment horizontal="center" vertical="center"/>
    </xf>
    <xf numFmtId="38" fontId="20" fillId="2" borderId="52" xfId="2" applyFont="1" applyFill="1" applyBorder="1" applyAlignment="1">
      <alignment horizontal="center" vertical="center"/>
    </xf>
    <xf numFmtId="38" fontId="20" fillId="2" borderId="10" xfId="2" applyFont="1" applyFill="1" applyBorder="1" applyAlignment="1">
      <alignment horizontal="center" vertical="center"/>
    </xf>
    <xf numFmtId="38" fontId="20" fillId="2" borderId="35" xfId="2" applyFont="1" applyFill="1" applyBorder="1" applyAlignment="1">
      <alignment horizontal="center" vertical="center"/>
    </xf>
    <xf numFmtId="38" fontId="10" fillId="2" borderId="49" xfId="2" applyFont="1" applyFill="1" applyBorder="1" applyAlignment="1">
      <alignment horizontal="center" vertical="center" shrinkToFit="1"/>
    </xf>
    <xf numFmtId="0" fontId="10" fillId="2" borderId="48" xfId="0" applyFont="1" applyFill="1" applyBorder="1" applyAlignment="1">
      <alignment horizontal="center" vertical="center" shrinkToFit="1"/>
    </xf>
    <xf numFmtId="0" fontId="10" fillId="2" borderId="83" xfId="0" applyFont="1" applyFill="1" applyBorder="1" applyAlignment="1">
      <alignment horizontal="center" vertical="center" shrinkToFit="1"/>
    </xf>
    <xf numFmtId="0" fontId="10" fillId="2" borderId="53" xfId="0" applyFont="1" applyFill="1" applyBorder="1" applyAlignment="1">
      <alignment horizontal="center" vertical="center" shrinkToFit="1"/>
    </xf>
    <xf numFmtId="0" fontId="10" fillId="2" borderId="13" xfId="0" applyFont="1" applyFill="1" applyBorder="1" applyAlignment="1">
      <alignment horizontal="center" vertical="center" shrinkToFit="1"/>
    </xf>
    <xf numFmtId="0" fontId="10" fillId="2" borderId="82" xfId="0" applyFont="1" applyFill="1" applyBorder="1" applyAlignment="1">
      <alignment horizontal="center" vertical="center" shrinkToFit="1"/>
    </xf>
    <xf numFmtId="38" fontId="10" fillId="2" borderId="54" xfId="2" applyFont="1" applyFill="1" applyBorder="1" applyAlignment="1">
      <alignment horizontal="center" vertical="center" wrapText="1"/>
    </xf>
    <xf numFmtId="0" fontId="10" fillId="2" borderId="55" xfId="0" applyFont="1" applyFill="1" applyBorder="1" applyAlignment="1">
      <alignment horizontal="center" vertical="center" wrapText="1"/>
    </xf>
    <xf numFmtId="38" fontId="10" fillId="2" borderId="47" xfId="2" applyFont="1" applyFill="1" applyBorder="1" applyAlignment="1">
      <alignment horizontal="center" vertical="center" wrapText="1"/>
    </xf>
    <xf numFmtId="38" fontId="10" fillId="2" borderId="35" xfId="2" applyFont="1" applyFill="1" applyBorder="1" applyAlignment="1">
      <alignment horizontal="center" vertical="center" wrapText="1"/>
    </xf>
    <xf numFmtId="184" fontId="10" fillId="2" borderId="47" xfId="2" applyNumberFormat="1" applyFont="1" applyFill="1" applyBorder="1" applyAlignment="1">
      <alignment horizontal="center" vertical="center" wrapText="1"/>
    </xf>
    <xf numFmtId="184" fontId="10" fillId="2" borderId="35" xfId="2" applyNumberFormat="1" applyFont="1" applyFill="1" applyBorder="1" applyAlignment="1">
      <alignment horizontal="center" vertical="center" wrapText="1"/>
    </xf>
    <xf numFmtId="38" fontId="10" fillId="2" borderId="47" xfId="2" applyFont="1" applyFill="1" applyBorder="1" applyAlignment="1">
      <alignment horizontal="center" vertical="center"/>
    </xf>
    <xf numFmtId="38" fontId="10" fillId="2" borderId="35" xfId="2" applyFont="1" applyFill="1" applyBorder="1" applyAlignment="1">
      <alignment horizontal="center" vertical="center"/>
    </xf>
    <xf numFmtId="0" fontId="10" fillId="2" borderId="78" xfId="2" applyNumberFormat="1" applyFont="1" applyFill="1" applyBorder="1" applyAlignment="1">
      <alignment vertical="center"/>
    </xf>
    <xf numFmtId="0" fontId="10" fillId="2" borderId="7" xfId="2" applyNumberFormat="1" applyFont="1" applyFill="1" applyBorder="1" applyAlignment="1">
      <alignment vertical="center"/>
    </xf>
    <xf numFmtId="0" fontId="10" fillId="2" borderId="30" xfId="2" applyNumberFormat="1" applyFont="1" applyFill="1" applyBorder="1" applyAlignment="1">
      <alignment vertical="center"/>
    </xf>
    <xf numFmtId="0" fontId="10" fillId="2" borderId="78" xfId="2" applyNumberFormat="1" applyFont="1" applyFill="1" applyBorder="1" applyAlignment="1">
      <alignment horizontal="left" vertical="center"/>
    </xf>
    <xf numFmtId="0" fontId="10" fillId="2" borderId="7" xfId="2" applyNumberFormat="1" applyFont="1" applyFill="1" applyBorder="1" applyAlignment="1">
      <alignment horizontal="left" vertical="center"/>
    </xf>
    <xf numFmtId="0" fontId="10" fillId="2" borderId="15" xfId="2" applyNumberFormat="1" applyFont="1" applyFill="1" applyBorder="1" applyAlignment="1">
      <alignment horizontal="left" vertical="center"/>
    </xf>
    <xf numFmtId="0" fontId="27" fillId="2" borderId="30" xfId="0" applyNumberFormat="1" applyFont="1" applyFill="1" applyBorder="1" applyAlignment="1">
      <alignment vertical="center"/>
    </xf>
    <xf numFmtId="38" fontId="20" fillId="2" borderId="77" xfId="2" applyFont="1" applyFill="1" applyBorder="1" applyAlignment="1">
      <alignment horizontal="center" vertical="center"/>
    </xf>
    <xf numFmtId="38" fontId="20" fillId="2" borderId="7" xfId="2" applyFont="1" applyFill="1" applyBorder="1" applyAlignment="1">
      <alignment horizontal="center" vertical="center"/>
    </xf>
    <xf numFmtId="38" fontId="20" fillId="2" borderId="30" xfId="2" applyFont="1" applyFill="1" applyBorder="1" applyAlignment="1">
      <alignment horizontal="center" vertical="center"/>
    </xf>
    <xf numFmtId="0" fontId="10" fillId="2" borderId="44" xfId="0" applyFont="1" applyFill="1" applyBorder="1" applyAlignment="1">
      <alignment horizontal="center" vertical="center" wrapText="1"/>
    </xf>
    <xf numFmtId="38" fontId="10" fillId="2" borderId="49" xfId="2" applyFont="1" applyFill="1" applyBorder="1" applyAlignment="1">
      <alignment horizontal="center" vertical="center"/>
    </xf>
    <xf numFmtId="38" fontId="10" fillId="2" borderId="48" xfId="2" applyFont="1" applyFill="1" applyBorder="1" applyAlignment="1">
      <alignment horizontal="center" vertical="center"/>
    </xf>
    <xf numFmtId="38" fontId="10" fillId="2" borderId="53" xfId="2" applyFont="1" applyFill="1" applyBorder="1" applyAlignment="1">
      <alignment horizontal="center" vertical="center"/>
    </xf>
    <xf numFmtId="38" fontId="10" fillId="2" borderId="13" xfId="2" applyFont="1" applyFill="1" applyBorder="1" applyAlignment="1">
      <alignment horizontal="center" vertical="center"/>
    </xf>
    <xf numFmtId="38" fontId="10" fillId="2" borderId="52" xfId="2" applyFont="1" applyFill="1" applyBorder="1" applyAlignment="1">
      <alignment horizontal="center" vertical="center" wrapText="1"/>
    </xf>
    <xf numFmtId="38" fontId="10" fillId="2" borderId="10" xfId="2" applyFont="1" applyFill="1" applyBorder="1" applyAlignment="1">
      <alignment horizontal="center" vertical="center" wrapText="1"/>
    </xf>
    <xf numFmtId="0" fontId="20" fillId="0" borderId="0" xfId="0" quotePrefix="1" applyFont="1" applyAlignment="1">
      <alignment horizontal="center" vertical="center" textRotation="180"/>
    </xf>
    <xf numFmtId="38" fontId="20" fillId="2" borderId="25" xfId="2" applyFont="1" applyFill="1" applyBorder="1" applyAlignment="1">
      <alignment horizontal="center" vertical="center"/>
    </xf>
    <xf numFmtId="0" fontId="20" fillId="2" borderId="8" xfId="0" applyFont="1" applyFill="1" applyBorder="1" applyAlignment="1">
      <alignment horizontal="center" vertical="center"/>
    </xf>
    <xf numFmtId="38" fontId="20" fillId="2" borderId="47" xfId="2" applyFont="1" applyFill="1" applyBorder="1" applyAlignment="1">
      <alignment horizontal="center" vertical="center"/>
    </xf>
    <xf numFmtId="0" fontId="20" fillId="2" borderId="10" xfId="0" applyFont="1" applyFill="1" applyBorder="1" applyAlignment="1">
      <alignment horizontal="center" vertical="center"/>
    </xf>
    <xf numFmtId="0" fontId="20" fillId="2" borderId="10" xfId="0" applyFont="1" applyFill="1" applyBorder="1" applyAlignment="1">
      <alignment horizontal="center" vertical="center" wrapText="1"/>
    </xf>
  </cellXfs>
  <cellStyles count="9">
    <cellStyle name="パーセント" xfId="4" builtinId="5"/>
    <cellStyle name="桁区切り" xfId="1" builtinId="6"/>
    <cellStyle name="桁区切り 2" xfId="2"/>
    <cellStyle name="標準" xfId="0" builtinId="0"/>
    <cellStyle name="標準 2" xfId="6"/>
    <cellStyle name="標準 3" xfId="8"/>
    <cellStyle name="標準 4" xfId="3"/>
    <cellStyle name="標準_19年報原稿 6(62～80)" xfId="7"/>
    <cellStyle name="標準_⑳年報原稿（案）  第20表" xfId="5"/>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8"/>
  <sheetViews>
    <sheetView tabSelected="1" zoomScale="75" zoomScaleNormal="75" workbookViewId="0">
      <selection activeCell="N22" sqref="N22"/>
    </sheetView>
  </sheetViews>
  <sheetFormatPr defaultRowHeight="17.25" customHeight="1"/>
  <cols>
    <col min="1" max="1" width="4.625" style="305" customWidth="1"/>
    <col min="2" max="2" width="4.5" style="305" customWidth="1"/>
    <col min="3" max="3" width="8.5" style="305" customWidth="1"/>
    <col min="4" max="4" width="48.875" style="305" customWidth="1"/>
    <col min="5" max="6" width="6.625" style="305" customWidth="1"/>
    <col min="7" max="7" width="3.875" style="305" customWidth="1"/>
    <col min="8" max="16384" width="9" style="305"/>
  </cols>
  <sheetData>
    <row r="1" spans="1:7" ht="17.25" customHeight="1">
      <c r="A1" s="481" t="s">
        <v>255</v>
      </c>
      <c r="B1" s="481"/>
      <c r="C1" s="481"/>
      <c r="D1" s="481"/>
      <c r="E1" s="481"/>
      <c r="F1" s="481"/>
      <c r="G1" s="481"/>
    </row>
    <row r="2" spans="1:7" ht="33" customHeight="1"/>
    <row r="3" spans="1:7" ht="33" customHeight="1"/>
    <row r="4" spans="1:7" ht="33" customHeight="1">
      <c r="C4" s="480" t="s">
        <v>280</v>
      </c>
      <c r="D4" s="480"/>
      <c r="E4" s="480"/>
    </row>
    <row r="5" spans="1:7" ht="33" customHeight="1">
      <c r="D5" s="306"/>
    </row>
    <row r="6" spans="1:7" ht="33" customHeight="1">
      <c r="D6" s="306"/>
    </row>
    <row r="7" spans="1:7" ht="33" customHeight="1">
      <c r="B7" s="482" t="s">
        <v>519</v>
      </c>
      <c r="C7" s="482"/>
      <c r="D7" s="482"/>
      <c r="E7" s="307" t="s">
        <v>279</v>
      </c>
      <c r="F7" s="307">
        <v>146</v>
      </c>
    </row>
    <row r="8" spans="1:7" ht="33" customHeight="1">
      <c r="D8" s="306"/>
      <c r="F8" s="308"/>
    </row>
    <row r="9" spans="1:7" ht="33" customHeight="1">
      <c r="B9" s="482" t="s">
        <v>245</v>
      </c>
      <c r="C9" s="482"/>
      <c r="D9" s="482"/>
      <c r="F9" s="308"/>
    </row>
    <row r="10" spans="1:7" ht="33" customHeight="1">
      <c r="C10" s="308" t="s">
        <v>246</v>
      </c>
      <c r="D10" s="308" t="s">
        <v>203</v>
      </c>
      <c r="E10" s="307" t="s">
        <v>279</v>
      </c>
      <c r="F10" s="307">
        <f>F7+2</f>
        <v>148</v>
      </c>
    </row>
    <row r="11" spans="1:7" ht="33" customHeight="1">
      <c r="C11" s="308" t="s">
        <v>251</v>
      </c>
      <c r="D11" s="308" t="s">
        <v>220</v>
      </c>
      <c r="E11" s="307" t="s">
        <v>279</v>
      </c>
      <c r="F11" s="307">
        <f>F10+1</f>
        <v>149</v>
      </c>
    </row>
    <row r="12" spans="1:7" ht="33" customHeight="1">
      <c r="C12" s="308" t="s">
        <v>261</v>
      </c>
      <c r="D12" s="308" t="s">
        <v>221</v>
      </c>
      <c r="E12" s="307" t="s">
        <v>279</v>
      </c>
      <c r="F12" s="307">
        <f>F11+2</f>
        <v>151</v>
      </c>
    </row>
    <row r="13" spans="1:7" ht="33" customHeight="1">
      <c r="C13" s="308" t="s">
        <v>262</v>
      </c>
      <c r="D13" s="308" t="s">
        <v>222</v>
      </c>
      <c r="E13" s="307" t="s">
        <v>279</v>
      </c>
      <c r="F13" s="307">
        <f>F12+1</f>
        <v>152</v>
      </c>
    </row>
    <row r="14" spans="1:7" ht="33" customHeight="1">
      <c r="C14" s="308" t="s">
        <v>263</v>
      </c>
      <c r="D14" s="308" t="s">
        <v>229</v>
      </c>
      <c r="E14" s="307" t="s">
        <v>279</v>
      </c>
      <c r="F14" s="307">
        <f>F13+3</f>
        <v>155</v>
      </c>
    </row>
    <row r="15" spans="1:7" ht="33" customHeight="1">
      <c r="C15" s="308" t="s">
        <v>264</v>
      </c>
      <c r="D15" s="308" t="s">
        <v>223</v>
      </c>
      <c r="E15" s="307" t="s">
        <v>279</v>
      </c>
      <c r="F15" s="307">
        <f t="shared" ref="F15:F25" si="0">F14+1</f>
        <v>156</v>
      </c>
    </row>
    <row r="16" spans="1:7" ht="33" customHeight="1">
      <c r="C16" s="308" t="s">
        <v>265</v>
      </c>
      <c r="D16" s="308" t="s">
        <v>241</v>
      </c>
      <c r="E16" s="307" t="s">
        <v>279</v>
      </c>
      <c r="F16" s="307">
        <f>F15+2</f>
        <v>158</v>
      </c>
    </row>
    <row r="17" spans="2:6" ht="33" customHeight="1">
      <c r="C17" s="308" t="s">
        <v>266</v>
      </c>
      <c r="D17" s="308" t="s">
        <v>0</v>
      </c>
      <c r="E17" s="307" t="s">
        <v>279</v>
      </c>
      <c r="F17" s="307">
        <f>F16+2</f>
        <v>160</v>
      </c>
    </row>
    <row r="18" spans="2:6" ht="33" customHeight="1">
      <c r="C18" s="308" t="s">
        <v>272</v>
      </c>
      <c r="D18" s="308" t="s">
        <v>227</v>
      </c>
      <c r="E18" s="307" t="s">
        <v>279</v>
      </c>
      <c r="F18" s="307">
        <f t="shared" si="0"/>
        <v>161</v>
      </c>
    </row>
    <row r="19" spans="2:6" ht="33" customHeight="1">
      <c r="C19" s="308" t="s">
        <v>273</v>
      </c>
      <c r="D19" s="308" t="s">
        <v>243</v>
      </c>
      <c r="E19" s="307" t="s">
        <v>279</v>
      </c>
      <c r="F19" s="307">
        <f t="shared" si="0"/>
        <v>162</v>
      </c>
    </row>
    <row r="20" spans="2:6" ht="33" customHeight="1">
      <c r="C20" s="308" t="s">
        <v>274</v>
      </c>
      <c r="D20" s="308" t="s">
        <v>244</v>
      </c>
      <c r="E20" s="307" t="s">
        <v>279</v>
      </c>
      <c r="F20" s="307">
        <f t="shared" si="0"/>
        <v>163</v>
      </c>
    </row>
    <row r="21" spans="2:6" ht="33" customHeight="1">
      <c r="C21" s="308" t="s">
        <v>275</v>
      </c>
      <c r="D21" s="308" t="s">
        <v>527</v>
      </c>
      <c r="E21" s="307" t="s">
        <v>279</v>
      </c>
      <c r="F21" s="307">
        <f t="shared" si="0"/>
        <v>164</v>
      </c>
    </row>
    <row r="22" spans="2:6" ht="33" customHeight="1">
      <c r="C22" s="308" t="s">
        <v>528</v>
      </c>
      <c r="D22" s="308" t="s">
        <v>532</v>
      </c>
      <c r="E22" s="307" t="s">
        <v>279</v>
      </c>
      <c r="F22" s="307">
        <f t="shared" si="0"/>
        <v>165</v>
      </c>
    </row>
    <row r="23" spans="2:6" ht="33" customHeight="1">
      <c r="C23" s="308" t="s">
        <v>529</v>
      </c>
      <c r="D23" s="308" t="s">
        <v>533</v>
      </c>
      <c r="E23" s="307" t="s">
        <v>279</v>
      </c>
      <c r="F23" s="307">
        <f t="shared" si="0"/>
        <v>166</v>
      </c>
    </row>
    <row r="24" spans="2:6" ht="33" customHeight="1">
      <c r="C24" s="308" t="s">
        <v>530</v>
      </c>
      <c r="D24" s="308" t="s">
        <v>534</v>
      </c>
      <c r="E24" s="307" t="s">
        <v>279</v>
      </c>
      <c r="F24" s="307">
        <f t="shared" si="0"/>
        <v>167</v>
      </c>
    </row>
    <row r="25" spans="2:6" ht="33" customHeight="1">
      <c r="C25" s="308" t="s">
        <v>531</v>
      </c>
      <c r="D25" s="308" t="s">
        <v>535</v>
      </c>
      <c r="E25" s="307" t="s">
        <v>279</v>
      </c>
      <c r="F25" s="307">
        <f t="shared" si="0"/>
        <v>168</v>
      </c>
    </row>
    <row r="26" spans="2:6" ht="33" customHeight="1">
      <c r="C26" s="308"/>
      <c r="D26" s="308"/>
      <c r="E26" s="307"/>
      <c r="F26" s="307"/>
    </row>
    <row r="27" spans="2:6" ht="8.25" customHeight="1"/>
    <row r="28" spans="2:6" s="310" customFormat="1" ht="18.75" customHeight="1">
      <c r="B28" s="483" t="s">
        <v>546</v>
      </c>
      <c r="C28" s="484"/>
      <c r="D28" s="484"/>
      <c r="E28" s="484"/>
    </row>
  </sheetData>
  <mergeCells count="5">
    <mergeCell ref="C4:E4"/>
    <mergeCell ref="A1:G1"/>
    <mergeCell ref="B9:D9"/>
    <mergeCell ref="B7:D7"/>
    <mergeCell ref="B28:E28"/>
  </mergeCells>
  <phoneticPr fontId="3"/>
  <pageMargins left="0.9055118110236221" right="0.9055118110236221" top="0.43307086614173229" bottom="0.31496062992125984" header="0.47244094488188981" footer="0.31496062992125984"/>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4"/>
  <sheetViews>
    <sheetView topLeftCell="A22" zoomScale="75" zoomScaleNormal="75" workbookViewId="0">
      <selection sqref="A1:A27"/>
    </sheetView>
  </sheetViews>
  <sheetFormatPr defaultColWidth="10" defaultRowHeight="12"/>
  <cols>
    <col min="1" max="1" width="2.75" style="3" bestFit="1" customWidth="1"/>
    <col min="2" max="2" width="7.75" style="158" customWidth="1"/>
    <col min="3" max="3" width="13.125" style="159" customWidth="1"/>
    <col min="4" max="12" width="12.25" style="158" customWidth="1"/>
    <col min="13" max="13" width="7.25" style="158" customWidth="1"/>
    <col min="14" max="14" width="2.75" style="3" bestFit="1" customWidth="1"/>
    <col min="15" max="252" width="10" style="158"/>
    <col min="253" max="253" width="31.25" style="158" customWidth="1"/>
    <col min="254" max="255" width="8.25" style="158" customWidth="1"/>
    <col min="256" max="256" width="6.5" style="158" customWidth="1"/>
    <col min="257" max="257" width="8.25" style="158" customWidth="1"/>
    <col min="258" max="261" width="6.75" style="158" customWidth="1"/>
    <col min="262" max="262" width="6.5" style="158" customWidth="1"/>
    <col min="263" max="263" width="7.75" style="158" customWidth="1"/>
    <col min="264" max="264" width="7.625" style="158" customWidth="1"/>
    <col min="265" max="268" width="7" style="158" customWidth="1"/>
    <col min="269" max="269" width="7.625" style="158" customWidth="1"/>
    <col min="270" max="508" width="10" style="158"/>
    <col min="509" max="509" width="31.25" style="158" customWidth="1"/>
    <col min="510" max="511" width="8.25" style="158" customWidth="1"/>
    <col min="512" max="512" width="6.5" style="158" customWidth="1"/>
    <col min="513" max="513" width="8.25" style="158" customWidth="1"/>
    <col min="514" max="517" width="6.75" style="158" customWidth="1"/>
    <col min="518" max="518" width="6.5" style="158" customWidth="1"/>
    <col min="519" max="519" width="7.75" style="158" customWidth="1"/>
    <col min="520" max="520" width="7.625" style="158" customWidth="1"/>
    <col min="521" max="524" width="7" style="158" customWidth="1"/>
    <col min="525" max="525" width="7.625" style="158" customWidth="1"/>
    <col min="526" max="764" width="10" style="158"/>
    <col min="765" max="765" width="31.25" style="158" customWidth="1"/>
    <col min="766" max="767" width="8.25" style="158" customWidth="1"/>
    <col min="768" max="768" width="6.5" style="158" customWidth="1"/>
    <col min="769" max="769" width="8.25" style="158" customWidth="1"/>
    <col min="770" max="773" width="6.75" style="158" customWidth="1"/>
    <col min="774" max="774" width="6.5" style="158" customWidth="1"/>
    <col min="775" max="775" width="7.75" style="158" customWidth="1"/>
    <col min="776" max="776" width="7.625" style="158" customWidth="1"/>
    <col min="777" max="780" width="7" style="158" customWidth="1"/>
    <col min="781" max="781" width="7.625" style="158" customWidth="1"/>
    <col min="782" max="1020" width="10" style="158"/>
    <col min="1021" max="1021" width="31.25" style="158" customWidth="1"/>
    <col min="1022" max="1023" width="8.25" style="158" customWidth="1"/>
    <col min="1024" max="1024" width="6.5" style="158" customWidth="1"/>
    <col min="1025" max="1025" width="8.25" style="158" customWidth="1"/>
    <col min="1026" max="1029" width="6.75" style="158" customWidth="1"/>
    <col min="1030" max="1030" width="6.5" style="158" customWidth="1"/>
    <col min="1031" max="1031" width="7.75" style="158" customWidth="1"/>
    <col min="1032" max="1032" width="7.625" style="158" customWidth="1"/>
    <col min="1033" max="1036" width="7" style="158" customWidth="1"/>
    <col min="1037" max="1037" width="7.625" style="158" customWidth="1"/>
    <col min="1038" max="1276" width="10" style="158"/>
    <col min="1277" max="1277" width="31.25" style="158" customWidth="1"/>
    <col min="1278" max="1279" width="8.25" style="158" customWidth="1"/>
    <col min="1280" max="1280" width="6.5" style="158" customWidth="1"/>
    <col min="1281" max="1281" width="8.25" style="158" customWidth="1"/>
    <col min="1282" max="1285" width="6.75" style="158" customWidth="1"/>
    <col min="1286" max="1286" width="6.5" style="158" customWidth="1"/>
    <col min="1287" max="1287" width="7.75" style="158" customWidth="1"/>
    <col min="1288" max="1288" width="7.625" style="158" customWidth="1"/>
    <col min="1289" max="1292" width="7" style="158" customWidth="1"/>
    <col min="1293" max="1293" width="7.625" style="158" customWidth="1"/>
    <col min="1294" max="1532" width="10" style="158"/>
    <col min="1533" max="1533" width="31.25" style="158" customWidth="1"/>
    <col min="1534" max="1535" width="8.25" style="158" customWidth="1"/>
    <col min="1536" max="1536" width="6.5" style="158" customWidth="1"/>
    <col min="1537" max="1537" width="8.25" style="158" customWidth="1"/>
    <col min="1538" max="1541" width="6.75" style="158" customWidth="1"/>
    <col min="1542" max="1542" width="6.5" style="158" customWidth="1"/>
    <col min="1543" max="1543" width="7.75" style="158" customWidth="1"/>
    <col min="1544" max="1544" width="7.625" style="158" customWidth="1"/>
    <col min="1545" max="1548" width="7" style="158" customWidth="1"/>
    <col min="1549" max="1549" width="7.625" style="158" customWidth="1"/>
    <col min="1550" max="1788" width="10" style="158"/>
    <col min="1789" max="1789" width="31.25" style="158" customWidth="1"/>
    <col min="1790" max="1791" width="8.25" style="158" customWidth="1"/>
    <col min="1792" max="1792" width="6.5" style="158" customWidth="1"/>
    <col min="1793" max="1793" width="8.25" style="158" customWidth="1"/>
    <col min="1794" max="1797" width="6.75" style="158" customWidth="1"/>
    <col min="1798" max="1798" width="6.5" style="158" customWidth="1"/>
    <col min="1799" max="1799" width="7.75" style="158" customWidth="1"/>
    <col min="1800" max="1800" width="7.625" style="158" customWidth="1"/>
    <col min="1801" max="1804" width="7" style="158" customWidth="1"/>
    <col min="1805" max="1805" width="7.625" style="158" customWidth="1"/>
    <col min="1806" max="2044" width="10" style="158"/>
    <col min="2045" max="2045" width="31.25" style="158" customWidth="1"/>
    <col min="2046" max="2047" width="8.25" style="158" customWidth="1"/>
    <col min="2048" max="2048" width="6.5" style="158" customWidth="1"/>
    <col min="2049" max="2049" width="8.25" style="158" customWidth="1"/>
    <col min="2050" max="2053" width="6.75" style="158" customWidth="1"/>
    <col min="2054" max="2054" width="6.5" style="158" customWidth="1"/>
    <col min="2055" max="2055" width="7.75" style="158" customWidth="1"/>
    <col min="2056" max="2056" width="7.625" style="158" customWidth="1"/>
    <col min="2057" max="2060" width="7" style="158" customWidth="1"/>
    <col min="2061" max="2061" width="7.625" style="158" customWidth="1"/>
    <col min="2062" max="2300" width="10" style="158"/>
    <col min="2301" max="2301" width="31.25" style="158" customWidth="1"/>
    <col min="2302" max="2303" width="8.25" style="158" customWidth="1"/>
    <col min="2304" max="2304" width="6.5" style="158" customWidth="1"/>
    <col min="2305" max="2305" width="8.25" style="158" customWidth="1"/>
    <col min="2306" max="2309" width="6.75" style="158" customWidth="1"/>
    <col min="2310" max="2310" width="6.5" style="158" customWidth="1"/>
    <col min="2311" max="2311" width="7.75" style="158" customWidth="1"/>
    <col min="2312" max="2312" width="7.625" style="158" customWidth="1"/>
    <col min="2313" max="2316" width="7" style="158" customWidth="1"/>
    <col min="2317" max="2317" width="7.625" style="158" customWidth="1"/>
    <col min="2318" max="2556" width="10" style="158"/>
    <col min="2557" max="2557" width="31.25" style="158" customWidth="1"/>
    <col min="2558" max="2559" width="8.25" style="158" customWidth="1"/>
    <col min="2560" max="2560" width="6.5" style="158" customWidth="1"/>
    <col min="2561" max="2561" width="8.25" style="158" customWidth="1"/>
    <col min="2562" max="2565" width="6.75" style="158" customWidth="1"/>
    <col min="2566" max="2566" width="6.5" style="158" customWidth="1"/>
    <col min="2567" max="2567" width="7.75" style="158" customWidth="1"/>
    <col min="2568" max="2568" width="7.625" style="158" customWidth="1"/>
    <col min="2569" max="2572" width="7" style="158" customWidth="1"/>
    <col min="2573" max="2573" width="7.625" style="158" customWidth="1"/>
    <col min="2574" max="2812" width="10" style="158"/>
    <col min="2813" max="2813" width="31.25" style="158" customWidth="1"/>
    <col min="2814" max="2815" width="8.25" style="158" customWidth="1"/>
    <col min="2816" max="2816" width="6.5" style="158" customWidth="1"/>
    <col min="2817" max="2817" width="8.25" style="158" customWidth="1"/>
    <col min="2818" max="2821" width="6.75" style="158" customWidth="1"/>
    <col min="2822" max="2822" width="6.5" style="158" customWidth="1"/>
    <col min="2823" max="2823" width="7.75" style="158" customWidth="1"/>
    <col min="2824" max="2824" width="7.625" style="158" customWidth="1"/>
    <col min="2825" max="2828" width="7" style="158" customWidth="1"/>
    <col min="2829" max="2829" width="7.625" style="158" customWidth="1"/>
    <col min="2830" max="3068" width="10" style="158"/>
    <col min="3069" max="3069" width="31.25" style="158" customWidth="1"/>
    <col min="3070" max="3071" width="8.25" style="158" customWidth="1"/>
    <col min="3072" max="3072" width="6.5" style="158" customWidth="1"/>
    <col min="3073" max="3073" width="8.25" style="158" customWidth="1"/>
    <col min="3074" max="3077" width="6.75" style="158" customWidth="1"/>
    <col min="3078" max="3078" width="6.5" style="158" customWidth="1"/>
    <col min="3079" max="3079" width="7.75" style="158" customWidth="1"/>
    <col min="3080" max="3080" width="7.625" style="158" customWidth="1"/>
    <col min="3081" max="3084" width="7" style="158" customWidth="1"/>
    <col min="3085" max="3085" width="7.625" style="158" customWidth="1"/>
    <col min="3086" max="3324" width="10" style="158"/>
    <col min="3325" max="3325" width="31.25" style="158" customWidth="1"/>
    <col min="3326" max="3327" width="8.25" style="158" customWidth="1"/>
    <col min="3328" max="3328" width="6.5" style="158" customWidth="1"/>
    <col min="3329" max="3329" width="8.25" style="158" customWidth="1"/>
    <col min="3330" max="3333" width="6.75" style="158" customWidth="1"/>
    <col min="3334" max="3334" width="6.5" style="158" customWidth="1"/>
    <col min="3335" max="3335" width="7.75" style="158" customWidth="1"/>
    <col min="3336" max="3336" width="7.625" style="158" customWidth="1"/>
    <col min="3337" max="3340" width="7" style="158" customWidth="1"/>
    <col min="3341" max="3341" width="7.625" style="158" customWidth="1"/>
    <col min="3342" max="3580" width="10" style="158"/>
    <col min="3581" max="3581" width="31.25" style="158" customWidth="1"/>
    <col min="3582" max="3583" width="8.25" style="158" customWidth="1"/>
    <col min="3584" max="3584" width="6.5" style="158" customWidth="1"/>
    <col min="3585" max="3585" width="8.25" style="158" customWidth="1"/>
    <col min="3586" max="3589" width="6.75" style="158" customWidth="1"/>
    <col min="3590" max="3590" width="6.5" style="158" customWidth="1"/>
    <col min="3591" max="3591" width="7.75" style="158" customWidth="1"/>
    <col min="3592" max="3592" width="7.625" style="158" customWidth="1"/>
    <col min="3593" max="3596" width="7" style="158" customWidth="1"/>
    <col min="3597" max="3597" width="7.625" style="158" customWidth="1"/>
    <col min="3598" max="3836" width="10" style="158"/>
    <col min="3837" max="3837" width="31.25" style="158" customWidth="1"/>
    <col min="3838" max="3839" width="8.25" style="158" customWidth="1"/>
    <col min="3840" max="3840" width="6.5" style="158" customWidth="1"/>
    <col min="3841" max="3841" width="8.25" style="158" customWidth="1"/>
    <col min="3842" max="3845" width="6.75" style="158" customWidth="1"/>
    <col min="3846" max="3846" width="6.5" style="158" customWidth="1"/>
    <col min="3847" max="3847" width="7.75" style="158" customWidth="1"/>
    <col min="3848" max="3848" width="7.625" style="158" customWidth="1"/>
    <col min="3849" max="3852" width="7" style="158" customWidth="1"/>
    <col min="3853" max="3853" width="7.625" style="158" customWidth="1"/>
    <col min="3854" max="4092" width="10" style="158"/>
    <col min="4093" max="4093" width="31.25" style="158" customWidth="1"/>
    <col min="4094" max="4095" width="8.25" style="158" customWidth="1"/>
    <col min="4096" max="4096" width="6.5" style="158" customWidth="1"/>
    <col min="4097" max="4097" width="8.25" style="158" customWidth="1"/>
    <col min="4098" max="4101" width="6.75" style="158" customWidth="1"/>
    <col min="4102" max="4102" width="6.5" style="158" customWidth="1"/>
    <col min="4103" max="4103" width="7.75" style="158" customWidth="1"/>
    <col min="4104" max="4104" width="7.625" style="158" customWidth="1"/>
    <col min="4105" max="4108" width="7" style="158" customWidth="1"/>
    <col min="4109" max="4109" width="7.625" style="158" customWidth="1"/>
    <col min="4110" max="4348" width="10" style="158"/>
    <col min="4349" max="4349" width="31.25" style="158" customWidth="1"/>
    <col min="4350" max="4351" width="8.25" style="158" customWidth="1"/>
    <col min="4352" max="4352" width="6.5" style="158" customWidth="1"/>
    <col min="4353" max="4353" width="8.25" style="158" customWidth="1"/>
    <col min="4354" max="4357" width="6.75" style="158" customWidth="1"/>
    <col min="4358" max="4358" width="6.5" style="158" customWidth="1"/>
    <col min="4359" max="4359" width="7.75" style="158" customWidth="1"/>
    <col min="4360" max="4360" width="7.625" style="158" customWidth="1"/>
    <col min="4361" max="4364" width="7" style="158" customWidth="1"/>
    <col min="4365" max="4365" width="7.625" style="158" customWidth="1"/>
    <col min="4366" max="4604" width="10" style="158"/>
    <col min="4605" max="4605" width="31.25" style="158" customWidth="1"/>
    <col min="4606" max="4607" width="8.25" style="158" customWidth="1"/>
    <col min="4608" max="4608" width="6.5" style="158" customWidth="1"/>
    <col min="4609" max="4609" width="8.25" style="158" customWidth="1"/>
    <col min="4610" max="4613" width="6.75" style="158" customWidth="1"/>
    <col min="4614" max="4614" width="6.5" style="158" customWidth="1"/>
    <col min="4615" max="4615" width="7.75" style="158" customWidth="1"/>
    <col min="4616" max="4616" width="7.625" style="158" customWidth="1"/>
    <col min="4617" max="4620" width="7" style="158" customWidth="1"/>
    <col min="4621" max="4621" width="7.625" style="158" customWidth="1"/>
    <col min="4622" max="4860" width="10" style="158"/>
    <col min="4861" max="4861" width="31.25" style="158" customWidth="1"/>
    <col min="4862" max="4863" width="8.25" style="158" customWidth="1"/>
    <col min="4864" max="4864" width="6.5" style="158" customWidth="1"/>
    <col min="4865" max="4865" width="8.25" style="158" customWidth="1"/>
    <col min="4866" max="4869" width="6.75" style="158" customWidth="1"/>
    <col min="4870" max="4870" width="6.5" style="158" customWidth="1"/>
    <col min="4871" max="4871" width="7.75" style="158" customWidth="1"/>
    <col min="4872" max="4872" width="7.625" style="158" customWidth="1"/>
    <col min="4873" max="4876" width="7" style="158" customWidth="1"/>
    <col min="4877" max="4877" width="7.625" style="158" customWidth="1"/>
    <col min="4878" max="5116" width="10" style="158"/>
    <col min="5117" max="5117" width="31.25" style="158" customWidth="1"/>
    <col min="5118" max="5119" width="8.25" style="158" customWidth="1"/>
    <col min="5120" max="5120" width="6.5" style="158" customWidth="1"/>
    <col min="5121" max="5121" width="8.25" style="158" customWidth="1"/>
    <col min="5122" max="5125" width="6.75" style="158" customWidth="1"/>
    <col min="5126" max="5126" width="6.5" style="158" customWidth="1"/>
    <col min="5127" max="5127" width="7.75" style="158" customWidth="1"/>
    <col min="5128" max="5128" width="7.625" style="158" customWidth="1"/>
    <col min="5129" max="5132" width="7" style="158" customWidth="1"/>
    <col min="5133" max="5133" width="7.625" style="158" customWidth="1"/>
    <col min="5134" max="5372" width="10" style="158"/>
    <col min="5373" max="5373" width="31.25" style="158" customWidth="1"/>
    <col min="5374" max="5375" width="8.25" style="158" customWidth="1"/>
    <col min="5376" max="5376" width="6.5" style="158" customWidth="1"/>
    <col min="5377" max="5377" width="8.25" style="158" customWidth="1"/>
    <col min="5378" max="5381" width="6.75" style="158" customWidth="1"/>
    <col min="5382" max="5382" width="6.5" style="158" customWidth="1"/>
    <col min="5383" max="5383" width="7.75" style="158" customWidth="1"/>
    <col min="5384" max="5384" width="7.625" style="158" customWidth="1"/>
    <col min="5385" max="5388" width="7" style="158" customWidth="1"/>
    <col min="5389" max="5389" width="7.625" style="158" customWidth="1"/>
    <col min="5390" max="5628" width="10" style="158"/>
    <col min="5629" max="5629" width="31.25" style="158" customWidth="1"/>
    <col min="5630" max="5631" width="8.25" style="158" customWidth="1"/>
    <col min="5632" max="5632" width="6.5" style="158" customWidth="1"/>
    <col min="5633" max="5633" width="8.25" style="158" customWidth="1"/>
    <col min="5634" max="5637" width="6.75" style="158" customWidth="1"/>
    <col min="5638" max="5638" width="6.5" style="158" customWidth="1"/>
    <col min="5639" max="5639" width="7.75" style="158" customWidth="1"/>
    <col min="5640" max="5640" width="7.625" style="158" customWidth="1"/>
    <col min="5641" max="5644" width="7" style="158" customWidth="1"/>
    <col min="5645" max="5645" width="7.625" style="158" customWidth="1"/>
    <col min="5646" max="5884" width="10" style="158"/>
    <col min="5885" max="5885" width="31.25" style="158" customWidth="1"/>
    <col min="5886" max="5887" width="8.25" style="158" customWidth="1"/>
    <col min="5888" max="5888" width="6.5" style="158" customWidth="1"/>
    <col min="5889" max="5889" width="8.25" style="158" customWidth="1"/>
    <col min="5890" max="5893" width="6.75" style="158" customWidth="1"/>
    <col min="5894" max="5894" width="6.5" style="158" customWidth="1"/>
    <col min="5895" max="5895" width="7.75" style="158" customWidth="1"/>
    <col min="5896" max="5896" width="7.625" style="158" customWidth="1"/>
    <col min="5897" max="5900" width="7" style="158" customWidth="1"/>
    <col min="5901" max="5901" width="7.625" style="158" customWidth="1"/>
    <col min="5902" max="6140" width="10" style="158"/>
    <col min="6141" max="6141" width="31.25" style="158" customWidth="1"/>
    <col min="6142" max="6143" width="8.25" style="158" customWidth="1"/>
    <col min="6144" max="6144" width="6.5" style="158" customWidth="1"/>
    <col min="6145" max="6145" width="8.25" style="158" customWidth="1"/>
    <col min="6146" max="6149" width="6.75" style="158" customWidth="1"/>
    <col min="6150" max="6150" width="6.5" style="158" customWidth="1"/>
    <col min="6151" max="6151" width="7.75" style="158" customWidth="1"/>
    <col min="6152" max="6152" width="7.625" style="158" customWidth="1"/>
    <col min="6153" max="6156" width="7" style="158" customWidth="1"/>
    <col min="6157" max="6157" width="7.625" style="158" customWidth="1"/>
    <col min="6158" max="6396" width="10" style="158"/>
    <col min="6397" max="6397" width="31.25" style="158" customWidth="1"/>
    <col min="6398" max="6399" width="8.25" style="158" customWidth="1"/>
    <col min="6400" max="6400" width="6.5" style="158" customWidth="1"/>
    <col min="6401" max="6401" width="8.25" style="158" customWidth="1"/>
    <col min="6402" max="6405" width="6.75" style="158" customWidth="1"/>
    <col min="6406" max="6406" width="6.5" style="158" customWidth="1"/>
    <col min="6407" max="6407" width="7.75" style="158" customWidth="1"/>
    <col min="6408" max="6408" width="7.625" style="158" customWidth="1"/>
    <col min="6409" max="6412" width="7" style="158" customWidth="1"/>
    <col min="6413" max="6413" width="7.625" style="158" customWidth="1"/>
    <col min="6414" max="6652" width="10" style="158"/>
    <col min="6653" max="6653" width="31.25" style="158" customWidth="1"/>
    <col min="6654" max="6655" width="8.25" style="158" customWidth="1"/>
    <col min="6656" max="6656" width="6.5" style="158" customWidth="1"/>
    <col min="6657" max="6657" width="8.25" style="158" customWidth="1"/>
    <col min="6658" max="6661" width="6.75" style="158" customWidth="1"/>
    <col min="6662" max="6662" width="6.5" style="158" customWidth="1"/>
    <col min="6663" max="6663" width="7.75" style="158" customWidth="1"/>
    <col min="6664" max="6664" width="7.625" style="158" customWidth="1"/>
    <col min="6665" max="6668" width="7" style="158" customWidth="1"/>
    <col min="6669" max="6669" width="7.625" style="158" customWidth="1"/>
    <col min="6670" max="6908" width="10" style="158"/>
    <col min="6909" max="6909" width="31.25" style="158" customWidth="1"/>
    <col min="6910" max="6911" width="8.25" style="158" customWidth="1"/>
    <col min="6912" max="6912" width="6.5" style="158" customWidth="1"/>
    <col min="6913" max="6913" width="8.25" style="158" customWidth="1"/>
    <col min="6914" max="6917" width="6.75" style="158" customWidth="1"/>
    <col min="6918" max="6918" width="6.5" style="158" customWidth="1"/>
    <col min="6919" max="6919" width="7.75" style="158" customWidth="1"/>
    <col min="6920" max="6920" width="7.625" style="158" customWidth="1"/>
    <col min="6921" max="6924" width="7" style="158" customWidth="1"/>
    <col min="6925" max="6925" width="7.625" style="158" customWidth="1"/>
    <col min="6926" max="7164" width="10" style="158"/>
    <col min="7165" max="7165" width="31.25" style="158" customWidth="1"/>
    <col min="7166" max="7167" width="8.25" style="158" customWidth="1"/>
    <col min="7168" max="7168" width="6.5" style="158" customWidth="1"/>
    <col min="7169" max="7169" width="8.25" style="158" customWidth="1"/>
    <col min="7170" max="7173" width="6.75" style="158" customWidth="1"/>
    <col min="7174" max="7174" width="6.5" style="158" customWidth="1"/>
    <col min="7175" max="7175" width="7.75" style="158" customWidth="1"/>
    <col min="7176" max="7176" width="7.625" style="158" customWidth="1"/>
    <col min="7177" max="7180" width="7" style="158" customWidth="1"/>
    <col min="7181" max="7181" width="7.625" style="158" customWidth="1"/>
    <col min="7182" max="7420" width="10" style="158"/>
    <col min="7421" max="7421" width="31.25" style="158" customWidth="1"/>
    <col min="7422" max="7423" width="8.25" style="158" customWidth="1"/>
    <col min="7424" max="7424" width="6.5" style="158" customWidth="1"/>
    <col min="7425" max="7425" width="8.25" style="158" customWidth="1"/>
    <col min="7426" max="7429" width="6.75" style="158" customWidth="1"/>
    <col min="7430" max="7430" width="6.5" style="158" customWidth="1"/>
    <col min="7431" max="7431" width="7.75" style="158" customWidth="1"/>
    <col min="7432" max="7432" width="7.625" style="158" customWidth="1"/>
    <col min="7433" max="7436" width="7" style="158" customWidth="1"/>
    <col min="7437" max="7437" width="7.625" style="158" customWidth="1"/>
    <col min="7438" max="7676" width="10" style="158"/>
    <col min="7677" max="7677" width="31.25" style="158" customWidth="1"/>
    <col min="7678" max="7679" width="8.25" style="158" customWidth="1"/>
    <col min="7680" max="7680" width="6.5" style="158" customWidth="1"/>
    <col min="7681" max="7681" width="8.25" style="158" customWidth="1"/>
    <col min="7682" max="7685" width="6.75" style="158" customWidth="1"/>
    <col min="7686" max="7686" width="6.5" style="158" customWidth="1"/>
    <col min="7687" max="7687" width="7.75" style="158" customWidth="1"/>
    <col min="7688" max="7688" width="7.625" style="158" customWidth="1"/>
    <col min="7689" max="7692" width="7" style="158" customWidth="1"/>
    <col min="7693" max="7693" width="7.625" style="158" customWidth="1"/>
    <col min="7694" max="7932" width="10" style="158"/>
    <col min="7933" max="7933" width="31.25" style="158" customWidth="1"/>
    <col min="7934" max="7935" width="8.25" style="158" customWidth="1"/>
    <col min="7936" max="7936" width="6.5" style="158" customWidth="1"/>
    <col min="7937" max="7937" width="8.25" style="158" customWidth="1"/>
    <col min="7938" max="7941" width="6.75" style="158" customWidth="1"/>
    <col min="7942" max="7942" width="6.5" style="158" customWidth="1"/>
    <col min="7943" max="7943" width="7.75" style="158" customWidth="1"/>
    <col min="7944" max="7944" width="7.625" style="158" customWidth="1"/>
    <col min="7945" max="7948" width="7" style="158" customWidth="1"/>
    <col min="7949" max="7949" width="7.625" style="158" customWidth="1"/>
    <col min="7950" max="8188" width="10" style="158"/>
    <col min="8189" max="8189" width="31.25" style="158" customWidth="1"/>
    <col min="8190" max="8191" width="8.25" style="158" customWidth="1"/>
    <col min="8192" max="8192" width="6.5" style="158" customWidth="1"/>
    <col min="8193" max="8193" width="8.25" style="158" customWidth="1"/>
    <col min="8194" max="8197" width="6.75" style="158" customWidth="1"/>
    <col min="8198" max="8198" width="6.5" style="158" customWidth="1"/>
    <col min="8199" max="8199" width="7.75" style="158" customWidth="1"/>
    <col min="8200" max="8200" width="7.625" style="158" customWidth="1"/>
    <col min="8201" max="8204" width="7" style="158" customWidth="1"/>
    <col min="8205" max="8205" width="7.625" style="158" customWidth="1"/>
    <col min="8206" max="8444" width="10" style="158"/>
    <col min="8445" max="8445" width="31.25" style="158" customWidth="1"/>
    <col min="8446" max="8447" width="8.25" style="158" customWidth="1"/>
    <col min="8448" max="8448" width="6.5" style="158" customWidth="1"/>
    <col min="8449" max="8449" width="8.25" style="158" customWidth="1"/>
    <col min="8450" max="8453" width="6.75" style="158" customWidth="1"/>
    <col min="8454" max="8454" width="6.5" style="158" customWidth="1"/>
    <col min="8455" max="8455" width="7.75" style="158" customWidth="1"/>
    <col min="8456" max="8456" width="7.625" style="158" customWidth="1"/>
    <col min="8457" max="8460" width="7" style="158" customWidth="1"/>
    <col min="8461" max="8461" width="7.625" style="158" customWidth="1"/>
    <col min="8462" max="8700" width="10" style="158"/>
    <col min="8701" max="8701" width="31.25" style="158" customWidth="1"/>
    <col min="8702" max="8703" width="8.25" style="158" customWidth="1"/>
    <col min="8704" max="8704" width="6.5" style="158" customWidth="1"/>
    <col min="8705" max="8705" width="8.25" style="158" customWidth="1"/>
    <col min="8706" max="8709" width="6.75" style="158" customWidth="1"/>
    <col min="8710" max="8710" width="6.5" style="158" customWidth="1"/>
    <col min="8711" max="8711" width="7.75" style="158" customWidth="1"/>
    <col min="8712" max="8712" width="7.625" style="158" customWidth="1"/>
    <col min="8713" max="8716" width="7" style="158" customWidth="1"/>
    <col min="8717" max="8717" width="7.625" style="158" customWidth="1"/>
    <col min="8718" max="8956" width="10" style="158"/>
    <col min="8957" max="8957" width="31.25" style="158" customWidth="1"/>
    <col min="8958" max="8959" width="8.25" style="158" customWidth="1"/>
    <col min="8960" max="8960" width="6.5" style="158" customWidth="1"/>
    <col min="8961" max="8961" width="8.25" style="158" customWidth="1"/>
    <col min="8962" max="8965" width="6.75" style="158" customWidth="1"/>
    <col min="8966" max="8966" width="6.5" style="158" customWidth="1"/>
    <col min="8967" max="8967" width="7.75" style="158" customWidth="1"/>
    <col min="8968" max="8968" width="7.625" style="158" customWidth="1"/>
    <col min="8969" max="8972" width="7" style="158" customWidth="1"/>
    <col min="8973" max="8973" width="7.625" style="158" customWidth="1"/>
    <col min="8974" max="9212" width="10" style="158"/>
    <col min="9213" max="9213" width="31.25" style="158" customWidth="1"/>
    <col min="9214" max="9215" width="8.25" style="158" customWidth="1"/>
    <col min="9216" max="9216" width="6.5" style="158" customWidth="1"/>
    <col min="9217" max="9217" width="8.25" style="158" customWidth="1"/>
    <col min="9218" max="9221" width="6.75" style="158" customWidth="1"/>
    <col min="9222" max="9222" width="6.5" style="158" customWidth="1"/>
    <col min="9223" max="9223" width="7.75" style="158" customWidth="1"/>
    <col min="9224" max="9224" width="7.625" style="158" customWidth="1"/>
    <col min="9225" max="9228" width="7" style="158" customWidth="1"/>
    <col min="9229" max="9229" width="7.625" style="158" customWidth="1"/>
    <col min="9230" max="9468" width="10" style="158"/>
    <col min="9469" max="9469" width="31.25" style="158" customWidth="1"/>
    <col min="9470" max="9471" width="8.25" style="158" customWidth="1"/>
    <col min="9472" max="9472" width="6.5" style="158" customWidth="1"/>
    <col min="9473" max="9473" width="8.25" style="158" customWidth="1"/>
    <col min="9474" max="9477" width="6.75" style="158" customWidth="1"/>
    <col min="9478" max="9478" width="6.5" style="158" customWidth="1"/>
    <col min="9479" max="9479" width="7.75" style="158" customWidth="1"/>
    <col min="9480" max="9480" width="7.625" style="158" customWidth="1"/>
    <col min="9481" max="9484" width="7" style="158" customWidth="1"/>
    <col min="9485" max="9485" width="7.625" style="158" customWidth="1"/>
    <col min="9486" max="9724" width="10" style="158"/>
    <col min="9725" max="9725" width="31.25" style="158" customWidth="1"/>
    <col min="9726" max="9727" width="8.25" style="158" customWidth="1"/>
    <col min="9728" max="9728" width="6.5" style="158" customWidth="1"/>
    <col min="9729" max="9729" width="8.25" style="158" customWidth="1"/>
    <col min="9730" max="9733" width="6.75" style="158" customWidth="1"/>
    <col min="9734" max="9734" width="6.5" style="158" customWidth="1"/>
    <col min="9735" max="9735" width="7.75" style="158" customWidth="1"/>
    <col min="9736" max="9736" width="7.625" style="158" customWidth="1"/>
    <col min="9737" max="9740" width="7" style="158" customWidth="1"/>
    <col min="9741" max="9741" width="7.625" style="158" customWidth="1"/>
    <col min="9742" max="9980" width="10" style="158"/>
    <col min="9981" max="9981" width="31.25" style="158" customWidth="1"/>
    <col min="9982" max="9983" width="8.25" style="158" customWidth="1"/>
    <col min="9984" max="9984" width="6.5" style="158" customWidth="1"/>
    <col min="9985" max="9985" width="8.25" style="158" customWidth="1"/>
    <col min="9986" max="9989" width="6.75" style="158" customWidth="1"/>
    <col min="9990" max="9990" width="6.5" style="158" customWidth="1"/>
    <col min="9991" max="9991" width="7.75" style="158" customWidth="1"/>
    <col min="9992" max="9992" width="7.625" style="158" customWidth="1"/>
    <col min="9993" max="9996" width="7" style="158" customWidth="1"/>
    <col min="9997" max="9997" width="7.625" style="158" customWidth="1"/>
    <col min="9998" max="10236" width="10" style="158"/>
    <col min="10237" max="10237" width="31.25" style="158" customWidth="1"/>
    <col min="10238" max="10239" width="8.25" style="158" customWidth="1"/>
    <col min="10240" max="10240" width="6.5" style="158" customWidth="1"/>
    <col min="10241" max="10241" width="8.25" style="158" customWidth="1"/>
    <col min="10242" max="10245" width="6.75" style="158" customWidth="1"/>
    <col min="10246" max="10246" width="6.5" style="158" customWidth="1"/>
    <col min="10247" max="10247" width="7.75" style="158" customWidth="1"/>
    <col min="10248" max="10248" width="7.625" style="158" customWidth="1"/>
    <col min="10249" max="10252" width="7" style="158" customWidth="1"/>
    <col min="10253" max="10253" width="7.625" style="158" customWidth="1"/>
    <col min="10254" max="10492" width="10" style="158"/>
    <col min="10493" max="10493" width="31.25" style="158" customWidth="1"/>
    <col min="10494" max="10495" width="8.25" style="158" customWidth="1"/>
    <col min="10496" max="10496" width="6.5" style="158" customWidth="1"/>
    <col min="10497" max="10497" width="8.25" style="158" customWidth="1"/>
    <col min="10498" max="10501" width="6.75" style="158" customWidth="1"/>
    <col min="10502" max="10502" width="6.5" style="158" customWidth="1"/>
    <col min="10503" max="10503" width="7.75" style="158" customWidth="1"/>
    <col min="10504" max="10504" width="7.625" style="158" customWidth="1"/>
    <col min="10505" max="10508" width="7" style="158" customWidth="1"/>
    <col min="10509" max="10509" width="7.625" style="158" customWidth="1"/>
    <col min="10510" max="10748" width="10" style="158"/>
    <col min="10749" max="10749" width="31.25" style="158" customWidth="1"/>
    <col min="10750" max="10751" width="8.25" style="158" customWidth="1"/>
    <col min="10752" max="10752" width="6.5" style="158" customWidth="1"/>
    <col min="10753" max="10753" width="8.25" style="158" customWidth="1"/>
    <col min="10754" max="10757" width="6.75" style="158" customWidth="1"/>
    <col min="10758" max="10758" width="6.5" style="158" customWidth="1"/>
    <col min="10759" max="10759" width="7.75" style="158" customWidth="1"/>
    <col min="10760" max="10760" width="7.625" style="158" customWidth="1"/>
    <col min="10761" max="10764" width="7" style="158" customWidth="1"/>
    <col min="10765" max="10765" width="7.625" style="158" customWidth="1"/>
    <col min="10766" max="11004" width="10" style="158"/>
    <col min="11005" max="11005" width="31.25" style="158" customWidth="1"/>
    <col min="11006" max="11007" width="8.25" style="158" customWidth="1"/>
    <col min="11008" max="11008" width="6.5" style="158" customWidth="1"/>
    <col min="11009" max="11009" width="8.25" style="158" customWidth="1"/>
    <col min="11010" max="11013" width="6.75" style="158" customWidth="1"/>
    <col min="11014" max="11014" width="6.5" style="158" customWidth="1"/>
    <col min="11015" max="11015" width="7.75" style="158" customWidth="1"/>
    <col min="11016" max="11016" width="7.625" style="158" customWidth="1"/>
    <col min="11017" max="11020" width="7" style="158" customWidth="1"/>
    <col min="11021" max="11021" width="7.625" style="158" customWidth="1"/>
    <col min="11022" max="11260" width="10" style="158"/>
    <col min="11261" max="11261" width="31.25" style="158" customWidth="1"/>
    <col min="11262" max="11263" width="8.25" style="158" customWidth="1"/>
    <col min="11264" max="11264" width="6.5" style="158" customWidth="1"/>
    <col min="11265" max="11265" width="8.25" style="158" customWidth="1"/>
    <col min="11266" max="11269" width="6.75" style="158" customWidth="1"/>
    <col min="11270" max="11270" width="6.5" style="158" customWidth="1"/>
    <col min="11271" max="11271" width="7.75" style="158" customWidth="1"/>
    <col min="11272" max="11272" width="7.625" style="158" customWidth="1"/>
    <col min="11273" max="11276" width="7" style="158" customWidth="1"/>
    <col min="11277" max="11277" width="7.625" style="158" customWidth="1"/>
    <col min="11278" max="11516" width="10" style="158"/>
    <col min="11517" max="11517" width="31.25" style="158" customWidth="1"/>
    <col min="11518" max="11519" width="8.25" style="158" customWidth="1"/>
    <col min="11520" max="11520" width="6.5" style="158" customWidth="1"/>
    <col min="11521" max="11521" width="8.25" style="158" customWidth="1"/>
    <col min="11522" max="11525" width="6.75" style="158" customWidth="1"/>
    <col min="11526" max="11526" width="6.5" style="158" customWidth="1"/>
    <col min="11527" max="11527" width="7.75" style="158" customWidth="1"/>
    <col min="11528" max="11528" width="7.625" style="158" customWidth="1"/>
    <col min="11529" max="11532" width="7" style="158" customWidth="1"/>
    <col min="11533" max="11533" width="7.625" style="158" customWidth="1"/>
    <col min="11534" max="11772" width="10" style="158"/>
    <col min="11773" max="11773" width="31.25" style="158" customWidth="1"/>
    <col min="11774" max="11775" width="8.25" style="158" customWidth="1"/>
    <col min="11776" max="11776" width="6.5" style="158" customWidth="1"/>
    <col min="11777" max="11777" width="8.25" style="158" customWidth="1"/>
    <col min="11778" max="11781" width="6.75" style="158" customWidth="1"/>
    <col min="11782" max="11782" width="6.5" style="158" customWidth="1"/>
    <col min="11783" max="11783" width="7.75" style="158" customWidth="1"/>
    <col min="11784" max="11784" width="7.625" style="158" customWidth="1"/>
    <col min="11785" max="11788" width="7" style="158" customWidth="1"/>
    <col min="11789" max="11789" width="7.625" style="158" customWidth="1"/>
    <col min="11790" max="12028" width="10" style="158"/>
    <col min="12029" max="12029" width="31.25" style="158" customWidth="1"/>
    <col min="12030" max="12031" width="8.25" style="158" customWidth="1"/>
    <col min="12032" max="12032" width="6.5" style="158" customWidth="1"/>
    <col min="12033" max="12033" width="8.25" style="158" customWidth="1"/>
    <col min="12034" max="12037" width="6.75" style="158" customWidth="1"/>
    <col min="12038" max="12038" width="6.5" style="158" customWidth="1"/>
    <col min="12039" max="12039" width="7.75" style="158" customWidth="1"/>
    <col min="12040" max="12040" width="7.625" style="158" customWidth="1"/>
    <col min="12041" max="12044" width="7" style="158" customWidth="1"/>
    <col min="12045" max="12045" width="7.625" style="158" customWidth="1"/>
    <col min="12046" max="12284" width="10" style="158"/>
    <col min="12285" max="12285" width="31.25" style="158" customWidth="1"/>
    <col min="12286" max="12287" width="8.25" style="158" customWidth="1"/>
    <col min="12288" max="12288" width="6.5" style="158" customWidth="1"/>
    <col min="12289" max="12289" width="8.25" style="158" customWidth="1"/>
    <col min="12290" max="12293" width="6.75" style="158" customWidth="1"/>
    <col min="12294" max="12294" width="6.5" style="158" customWidth="1"/>
    <col min="12295" max="12295" width="7.75" style="158" customWidth="1"/>
    <col min="12296" max="12296" width="7.625" style="158" customWidth="1"/>
    <col min="12297" max="12300" width="7" style="158" customWidth="1"/>
    <col min="12301" max="12301" width="7.625" style="158" customWidth="1"/>
    <col min="12302" max="12540" width="10" style="158"/>
    <col min="12541" max="12541" width="31.25" style="158" customWidth="1"/>
    <col min="12542" max="12543" width="8.25" style="158" customWidth="1"/>
    <col min="12544" max="12544" width="6.5" style="158" customWidth="1"/>
    <col min="12545" max="12545" width="8.25" style="158" customWidth="1"/>
    <col min="12546" max="12549" width="6.75" style="158" customWidth="1"/>
    <col min="12550" max="12550" width="6.5" style="158" customWidth="1"/>
    <col min="12551" max="12551" width="7.75" style="158" customWidth="1"/>
    <col min="12552" max="12552" width="7.625" style="158" customWidth="1"/>
    <col min="12553" max="12556" width="7" style="158" customWidth="1"/>
    <col min="12557" max="12557" width="7.625" style="158" customWidth="1"/>
    <col min="12558" max="12796" width="10" style="158"/>
    <col min="12797" max="12797" width="31.25" style="158" customWidth="1"/>
    <col min="12798" max="12799" width="8.25" style="158" customWidth="1"/>
    <col min="12800" max="12800" width="6.5" style="158" customWidth="1"/>
    <col min="12801" max="12801" width="8.25" style="158" customWidth="1"/>
    <col min="12802" max="12805" width="6.75" style="158" customWidth="1"/>
    <col min="12806" max="12806" width="6.5" style="158" customWidth="1"/>
    <col min="12807" max="12807" width="7.75" style="158" customWidth="1"/>
    <col min="12808" max="12808" width="7.625" style="158" customWidth="1"/>
    <col min="12809" max="12812" width="7" style="158" customWidth="1"/>
    <col min="12813" max="12813" width="7.625" style="158" customWidth="1"/>
    <col min="12814" max="13052" width="10" style="158"/>
    <col min="13053" max="13053" width="31.25" style="158" customWidth="1"/>
    <col min="13054" max="13055" width="8.25" style="158" customWidth="1"/>
    <col min="13056" max="13056" width="6.5" style="158" customWidth="1"/>
    <col min="13057" max="13057" width="8.25" style="158" customWidth="1"/>
    <col min="13058" max="13061" width="6.75" style="158" customWidth="1"/>
    <col min="13062" max="13062" width="6.5" style="158" customWidth="1"/>
    <col min="13063" max="13063" width="7.75" style="158" customWidth="1"/>
    <col min="13064" max="13064" width="7.625" style="158" customWidth="1"/>
    <col min="13065" max="13068" width="7" style="158" customWidth="1"/>
    <col min="13069" max="13069" width="7.625" style="158" customWidth="1"/>
    <col min="13070" max="13308" width="10" style="158"/>
    <col min="13309" max="13309" width="31.25" style="158" customWidth="1"/>
    <col min="13310" max="13311" width="8.25" style="158" customWidth="1"/>
    <col min="13312" max="13312" width="6.5" style="158" customWidth="1"/>
    <col min="13313" max="13313" width="8.25" style="158" customWidth="1"/>
    <col min="13314" max="13317" width="6.75" style="158" customWidth="1"/>
    <col min="13318" max="13318" width="6.5" style="158" customWidth="1"/>
    <col min="13319" max="13319" width="7.75" style="158" customWidth="1"/>
    <col min="13320" max="13320" width="7.625" style="158" customWidth="1"/>
    <col min="13321" max="13324" width="7" style="158" customWidth="1"/>
    <col min="13325" max="13325" width="7.625" style="158" customWidth="1"/>
    <col min="13326" max="13564" width="10" style="158"/>
    <col min="13565" max="13565" width="31.25" style="158" customWidth="1"/>
    <col min="13566" max="13567" width="8.25" style="158" customWidth="1"/>
    <col min="13568" max="13568" width="6.5" style="158" customWidth="1"/>
    <col min="13569" max="13569" width="8.25" style="158" customWidth="1"/>
    <col min="13570" max="13573" width="6.75" style="158" customWidth="1"/>
    <col min="13574" max="13574" width="6.5" style="158" customWidth="1"/>
    <col min="13575" max="13575" width="7.75" style="158" customWidth="1"/>
    <col min="13576" max="13576" width="7.625" style="158" customWidth="1"/>
    <col min="13577" max="13580" width="7" style="158" customWidth="1"/>
    <col min="13581" max="13581" width="7.625" style="158" customWidth="1"/>
    <col min="13582" max="13820" width="10" style="158"/>
    <col min="13821" max="13821" width="31.25" style="158" customWidth="1"/>
    <col min="13822" max="13823" width="8.25" style="158" customWidth="1"/>
    <col min="13824" max="13824" width="6.5" style="158" customWidth="1"/>
    <col min="13825" max="13825" width="8.25" style="158" customWidth="1"/>
    <col min="13826" max="13829" width="6.75" style="158" customWidth="1"/>
    <col min="13830" max="13830" width="6.5" style="158" customWidth="1"/>
    <col min="13831" max="13831" width="7.75" style="158" customWidth="1"/>
    <col min="13832" max="13832" width="7.625" style="158" customWidth="1"/>
    <col min="13833" max="13836" width="7" style="158" customWidth="1"/>
    <col min="13837" max="13837" width="7.625" style="158" customWidth="1"/>
    <col min="13838" max="14076" width="10" style="158"/>
    <col min="14077" max="14077" width="31.25" style="158" customWidth="1"/>
    <col min="14078" max="14079" width="8.25" style="158" customWidth="1"/>
    <col min="14080" max="14080" width="6.5" style="158" customWidth="1"/>
    <col min="14081" max="14081" width="8.25" style="158" customWidth="1"/>
    <col min="14082" max="14085" width="6.75" style="158" customWidth="1"/>
    <col min="14086" max="14086" width="6.5" style="158" customWidth="1"/>
    <col min="14087" max="14087" width="7.75" style="158" customWidth="1"/>
    <col min="14088" max="14088" width="7.625" style="158" customWidth="1"/>
    <col min="14089" max="14092" width="7" style="158" customWidth="1"/>
    <col min="14093" max="14093" width="7.625" style="158" customWidth="1"/>
    <col min="14094" max="14332" width="10" style="158"/>
    <col min="14333" max="14333" width="31.25" style="158" customWidth="1"/>
    <col min="14334" max="14335" width="8.25" style="158" customWidth="1"/>
    <col min="14336" max="14336" width="6.5" style="158" customWidth="1"/>
    <col min="14337" max="14337" width="8.25" style="158" customWidth="1"/>
    <col min="14338" max="14341" width="6.75" style="158" customWidth="1"/>
    <col min="14342" max="14342" width="6.5" style="158" customWidth="1"/>
    <col min="14343" max="14343" width="7.75" style="158" customWidth="1"/>
    <col min="14344" max="14344" width="7.625" style="158" customWidth="1"/>
    <col min="14345" max="14348" width="7" style="158" customWidth="1"/>
    <col min="14349" max="14349" width="7.625" style="158" customWidth="1"/>
    <col min="14350" max="14588" width="10" style="158"/>
    <col min="14589" max="14589" width="31.25" style="158" customWidth="1"/>
    <col min="14590" max="14591" width="8.25" style="158" customWidth="1"/>
    <col min="14592" max="14592" width="6.5" style="158" customWidth="1"/>
    <col min="14593" max="14593" width="8.25" style="158" customWidth="1"/>
    <col min="14594" max="14597" width="6.75" style="158" customWidth="1"/>
    <col min="14598" max="14598" width="6.5" style="158" customWidth="1"/>
    <col min="14599" max="14599" width="7.75" style="158" customWidth="1"/>
    <col min="14600" max="14600" width="7.625" style="158" customWidth="1"/>
    <col min="14601" max="14604" width="7" style="158" customWidth="1"/>
    <col min="14605" max="14605" width="7.625" style="158" customWidth="1"/>
    <col min="14606" max="14844" width="10" style="158"/>
    <col min="14845" max="14845" width="31.25" style="158" customWidth="1"/>
    <col min="14846" max="14847" width="8.25" style="158" customWidth="1"/>
    <col min="14848" max="14848" width="6.5" style="158" customWidth="1"/>
    <col min="14849" max="14849" width="8.25" style="158" customWidth="1"/>
    <col min="14850" max="14853" width="6.75" style="158" customWidth="1"/>
    <col min="14854" max="14854" width="6.5" style="158" customWidth="1"/>
    <col min="14855" max="14855" width="7.75" style="158" customWidth="1"/>
    <col min="14856" max="14856" width="7.625" style="158" customWidth="1"/>
    <col min="14857" max="14860" width="7" style="158" customWidth="1"/>
    <col min="14861" max="14861" width="7.625" style="158" customWidth="1"/>
    <col min="14862" max="15100" width="10" style="158"/>
    <col min="15101" max="15101" width="31.25" style="158" customWidth="1"/>
    <col min="15102" max="15103" width="8.25" style="158" customWidth="1"/>
    <col min="15104" max="15104" width="6.5" style="158" customWidth="1"/>
    <col min="15105" max="15105" width="8.25" style="158" customWidth="1"/>
    <col min="15106" max="15109" width="6.75" style="158" customWidth="1"/>
    <col min="15110" max="15110" width="6.5" style="158" customWidth="1"/>
    <col min="15111" max="15111" width="7.75" style="158" customWidth="1"/>
    <col min="15112" max="15112" width="7.625" style="158" customWidth="1"/>
    <col min="15113" max="15116" width="7" style="158" customWidth="1"/>
    <col min="15117" max="15117" width="7.625" style="158" customWidth="1"/>
    <col min="15118" max="15356" width="10" style="158"/>
    <col min="15357" max="15357" width="31.25" style="158" customWidth="1"/>
    <col min="15358" max="15359" width="8.25" style="158" customWidth="1"/>
    <col min="15360" max="15360" width="6.5" style="158" customWidth="1"/>
    <col min="15361" max="15361" width="8.25" style="158" customWidth="1"/>
    <col min="15362" max="15365" width="6.75" style="158" customWidth="1"/>
    <col min="15366" max="15366" width="6.5" style="158" customWidth="1"/>
    <col min="15367" max="15367" width="7.75" style="158" customWidth="1"/>
    <col min="15368" max="15368" width="7.625" style="158" customWidth="1"/>
    <col min="15369" max="15372" width="7" style="158" customWidth="1"/>
    <col min="15373" max="15373" width="7.625" style="158" customWidth="1"/>
    <col min="15374" max="15612" width="10" style="158"/>
    <col min="15613" max="15613" width="31.25" style="158" customWidth="1"/>
    <col min="15614" max="15615" width="8.25" style="158" customWidth="1"/>
    <col min="15616" max="15616" width="6.5" style="158" customWidth="1"/>
    <col min="15617" max="15617" width="8.25" style="158" customWidth="1"/>
    <col min="15618" max="15621" width="6.75" style="158" customWidth="1"/>
    <col min="15622" max="15622" width="6.5" style="158" customWidth="1"/>
    <col min="15623" max="15623" width="7.75" style="158" customWidth="1"/>
    <col min="15624" max="15624" width="7.625" style="158" customWidth="1"/>
    <col min="15625" max="15628" width="7" style="158" customWidth="1"/>
    <col min="15629" max="15629" width="7.625" style="158" customWidth="1"/>
    <col min="15630" max="15868" width="10" style="158"/>
    <col min="15869" max="15869" width="31.25" style="158" customWidth="1"/>
    <col min="15870" max="15871" width="8.25" style="158" customWidth="1"/>
    <col min="15872" max="15872" width="6.5" style="158" customWidth="1"/>
    <col min="15873" max="15873" width="8.25" style="158" customWidth="1"/>
    <col min="15874" max="15877" width="6.75" style="158" customWidth="1"/>
    <col min="15878" max="15878" width="6.5" style="158" customWidth="1"/>
    <col min="15879" max="15879" width="7.75" style="158" customWidth="1"/>
    <col min="15880" max="15880" width="7.625" style="158" customWidth="1"/>
    <col min="15881" max="15884" width="7" style="158" customWidth="1"/>
    <col min="15885" max="15885" width="7.625" style="158" customWidth="1"/>
    <col min="15886" max="16124" width="10" style="158"/>
    <col min="16125" max="16125" width="31.25" style="158" customWidth="1"/>
    <col min="16126" max="16127" width="8.25" style="158" customWidth="1"/>
    <col min="16128" max="16128" width="6.5" style="158" customWidth="1"/>
    <col min="16129" max="16129" width="8.25" style="158" customWidth="1"/>
    <col min="16130" max="16133" width="6.75" style="158" customWidth="1"/>
    <col min="16134" max="16134" width="6.5" style="158" customWidth="1"/>
    <col min="16135" max="16135" width="7.75" style="158" customWidth="1"/>
    <col min="16136" max="16136" width="7.625" style="158" customWidth="1"/>
    <col min="16137" max="16140" width="7" style="158" customWidth="1"/>
    <col min="16141" max="16141" width="7.625" style="158" customWidth="1"/>
    <col min="16142" max="16384" width="10" style="158"/>
  </cols>
  <sheetData>
    <row r="1" spans="1:14" s="45" customFormat="1" ht="36.75" customHeight="1">
      <c r="A1" s="488" t="s">
        <v>549</v>
      </c>
      <c r="C1" s="48" t="s">
        <v>242</v>
      </c>
      <c r="D1" s="148"/>
      <c r="E1" s="148"/>
      <c r="F1" s="148"/>
      <c r="G1" s="148"/>
      <c r="L1" s="47"/>
      <c r="N1" s="487" t="s">
        <v>256</v>
      </c>
    </row>
    <row r="2" spans="1:14" s="45" customFormat="1" ht="19.5" thickBot="1">
      <c r="A2" s="488"/>
      <c r="C2" s="48"/>
      <c r="D2" s="148"/>
      <c r="E2" s="148"/>
      <c r="F2" s="148"/>
      <c r="G2" s="148"/>
      <c r="L2" s="47" t="s">
        <v>254</v>
      </c>
      <c r="N2" s="487"/>
    </row>
    <row r="3" spans="1:14" s="45" customFormat="1" ht="31.5" customHeight="1">
      <c r="A3" s="488"/>
      <c r="C3" s="149"/>
      <c r="D3" s="150" t="s">
        <v>123</v>
      </c>
      <c r="E3" s="151" t="s">
        <v>124</v>
      </c>
      <c r="F3" s="197" t="s">
        <v>125</v>
      </c>
      <c r="G3" s="197" t="s">
        <v>126</v>
      </c>
      <c r="H3" s="150" t="s">
        <v>127</v>
      </c>
      <c r="I3" s="151" t="s">
        <v>128</v>
      </c>
      <c r="J3" s="151" t="s">
        <v>129</v>
      </c>
      <c r="K3" s="151" t="s">
        <v>130</v>
      </c>
      <c r="L3" s="198" t="s">
        <v>107</v>
      </c>
      <c r="N3" s="487"/>
    </row>
    <row r="4" spans="1:14" s="45" customFormat="1" ht="45" customHeight="1">
      <c r="A4" s="488"/>
      <c r="C4" s="199" t="s">
        <v>544</v>
      </c>
      <c r="D4" s="200">
        <v>81.5</v>
      </c>
      <c r="E4" s="200">
        <v>80.7</v>
      </c>
      <c r="F4" s="200">
        <v>80.5</v>
      </c>
      <c r="G4" s="200">
        <v>80.599999999999994</v>
      </c>
      <c r="H4" s="200">
        <v>80.400000000000006</v>
      </c>
      <c r="I4" s="200">
        <v>80.599999999999994</v>
      </c>
      <c r="J4" s="200">
        <v>80.5</v>
      </c>
      <c r="K4" s="200">
        <v>80.7</v>
      </c>
      <c r="L4" s="203">
        <v>80.3</v>
      </c>
      <c r="N4" s="487"/>
    </row>
    <row r="5" spans="1:14" s="45" customFormat="1" ht="45" customHeight="1" thickBot="1">
      <c r="A5" s="488"/>
      <c r="C5" s="201" t="s">
        <v>545</v>
      </c>
      <c r="D5" s="202">
        <v>86.9</v>
      </c>
      <c r="E5" s="202">
        <v>87.2</v>
      </c>
      <c r="F5" s="202">
        <v>87.1</v>
      </c>
      <c r="G5" s="202">
        <v>86.9</v>
      </c>
      <c r="H5" s="202">
        <v>86.7</v>
      </c>
      <c r="I5" s="202">
        <v>87.1</v>
      </c>
      <c r="J5" s="202">
        <v>86.5</v>
      </c>
      <c r="K5" s="202">
        <v>86.8</v>
      </c>
      <c r="L5" s="204">
        <v>86.8</v>
      </c>
      <c r="N5" s="487"/>
    </row>
    <row r="6" spans="1:14" s="45" customFormat="1" ht="13.5" customHeight="1">
      <c r="A6" s="488"/>
      <c r="C6" s="148"/>
      <c r="D6" s="153"/>
      <c r="E6" s="153"/>
      <c r="F6" s="154"/>
      <c r="G6" s="153"/>
      <c r="H6" s="153"/>
      <c r="I6" s="153"/>
      <c r="J6" s="153"/>
      <c r="K6" s="153"/>
      <c r="L6" s="153"/>
      <c r="N6" s="487"/>
    </row>
    <row r="7" spans="1:14" s="45" customFormat="1" ht="13.5" customHeight="1">
      <c r="A7" s="488"/>
      <c r="C7" s="148"/>
      <c r="D7" s="148"/>
      <c r="E7" s="148"/>
      <c r="F7" s="148"/>
      <c r="G7" s="148"/>
      <c r="H7" s="155"/>
      <c r="I7" s="155"/>
      <c r="J7" s="155"/>
      <c r="K7" s="155"/>
      <c r="L7" s="155"/>
      <c r="N7" s="487"/>
    </row>
    <row r="8" spans="1:14" s="45" customFormat="1" ht="13.5">
      <c r="A8" s="488"/>
      <c r="C8" s="46"/>
      <c r="N8" s="487"/>
    </row>
    <row r="9" spans="1:14" s="45" customFormat="1" ht="13.5">
      <c r="A9" s="488"/>
      <c r="C9" s="279" t="s">
        <v>267</v>
      </c>
      <c r="N9" s="487"/>
    </row>
    <row r="10" spans="1:14" s="45" customFormat="1" ht="17.25" customHeight="1">
      <c r="A10" s="488"/>
      <c r="C10" s="46"/>
      <c r="K10" s="156"/>
      <c r="N10" s="487"/>
    </row>
    <row r="11" spans="1:14" s="45" customFormat="1" ht="17.25" customHeight="1">
      <c r="A11" s="488"/>
      <c r="C11" s="157"/>
      <c r="D11" s="156"/>
      <c r="E11" s="156"/>
      <c r="F11" s="156"/>
      <c r="G11" s="156"/>
      <c r="H11" s="156"/>
      <c r="I11" s="156"/>
      <c r="J11" s="156"/>
      <c r="K11" s="156"/>
      <c r="L11" s="156"/>
      <c r="N11" s="487"/>
    </row>
    <row r="12" spans="1:14" s="45" customFormat="1" ht="17.25" customHeight="1">
      <c r="A12" s="488"/>
      <c r="C12" s="157"/>
      <c r="D12" s="156"/>
      <c r="E12" s="156"/>
      <c r="F12" s="156"/>
      <c r="G12" s="156"/>
      <c r="H12" s="156"/>
      <c r="I12" s="156"/>
      <c r="J12" s="156"/>
      <c r="K12" s="156"/>
      <c r="L12" s="156"/>
      <c r="N12" s="487"/>
    </row>
    <row r="13" spans="1:14" s="45" customFormat="1" ht="20.100000000000001" customHeight="1">
      <c r="A13" s="488"/>
      <c r="C13" s="157"/>
      <c r="D13" s="156"/>
      <c r="E13" s="156"/>
      <c r="F13" s="156"/>
      <c r="G13" s="156"/>
      <c r="H13" s="156"/>
      <c r="I13" s="156"/>
      <c r="J13" s="156"/>
      <c r="K13" s="156"/>
      <c r="L13" s="156"/>
      <c r="N13" s="487"/>
    </row>
    <row r="14" spans="1:14" s="45" customFormat="1" ht="20.100000000000001" customHeight="1">
      <c r="A14" s="488"/>
      <c r="C14" s="46"/>
      <c r="N14" s="487"/>
    </row>
    <row r="15" spans="1:14" s="45" customFormat="1" ht="20.100000000000001" customHeight="1">
      <c r="A15" s="488"/>
      <c r="C15" s="46"/>
      <c r="N15" s="487"/>
    </row>
    <row r="16" spans="1:14" s="45" customFormat="1" ht="20.100000000000001" customHeight="1">
      <c r="A16" s="488"/>
      <c r="C16" s="46"/>
      <c r="N16" s="487"/>
    </row>
    <row r="17" spans="1:14" s="45" customFormat="1" ht="20.100000000000001" customHeight="1">
      <c r="A17" s="488"/>
      <c r="C17" s="46"/>
      <c r="N17" s="487"/>
    </row>
    <row r="18" spans="1:14" s="45" customFormat="1" ht="20.100000000000001" customHeight="1">
      <c r="A18" s="488"/>
      <c r="C18" s="46"/>
      <c r="N18" s="487"/>
    </row>
    <row r="19" spans="1:14" ht="11.25">
      <c r="A19" s="488"/>
      <c r="N19" s="487"/>
    </row>
    <row r="20" spans="1:14" ht="11.25">
      <c r="A20" s="488"/>
      <c r="N20" s="487"/>
    </row>
    <row r="21" spans="1:14" ht="11.25">
      <c r="A21" s="488"/>
      <c r="N21" s="487"/>
    </row>
    <row r="22" spans="1:14" ht="11.25">
      <c r="A22" s="488"/>
      <c r="N22" s="487"/>
    </row>
    <row r="23" spans="1:14" ht="11.25">
      <c r="A23" s="488"/>
      <c r="N23" s="487"/>
    </row>
    <row r="24" spans="1:14" ht="11.25">
      <c r="A24" s="488"/>
      <c r="N24" s="487"/>
    </row>
    <row r="25" spans="1:14" ht="11.25">
      <c r="A25" s="488"/>
      <c r="N25" s="487"/>
    </row>
    <row r="26" spans="1:14" ht="11.25">
      <c r="A26" s="488"/>
      <c r="N26" s="487"/>
    </row>
    <row r="27" spans="1:14" ht="11.25">
      <c r="A27" s="488"/>
      <c r="N27" s="487"/>
    </row>
    <row r="28" spans="1:14" ht="11.25">
      <c r="A28" s="110"/>
      <c r="N28" s="110"/>
    </row>
    <row r="29" spans="1:14" ht="11.25">
      <c r="A29" s="110"/>
      <c r="N29" s="110"/>
    </row>
    <row r="30" spans="1:14" ht="11.25">
      <c r="A30" s="110"/>
      <c r="N30" s="110"/>
    </row>
    <row r="31" spans="1:14" ht="11.25">
      <c r="A31" s="110"/>
      <c r="N31" s="110"/>
    </row>
    <row r="32" spans="1:14" ht="11.25">
      <c r="A32" s="110"/>
      <c r="N32" s="110"/>
    </row>
    <row r="33" spans="1:14" ht="11.25">
      <c r="A33" s="110"/>
      <c r="N33" s="110"/>
    </row>
    <row r="34" spans="1:14">
      <c r="N34" s="110"/>
    </row>
  </sheetData>
  <mergeCells count="2">
    <mergeCell ref="A1:A27"/>
    <mergeCell ref="N1:N27"/>
  </mergeCells>
  <phoneticPr fontId="3"/>
  <pageMargins left="0.31496062992125984" right="0.31496062992125984" top="0.94488188976377963" bottom="0.94488188976377963" header="0.31496062992125984" footer="0.31496062992125984"/>
  <pageSetup paperSize="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41"/>
  <sheetViews>
    <sheetView zoomScale="75" zoomScaleNormal="75" workbookViewId="0">
      <selection activeCell="O20" sqref="O20"/>
    </sheetView>
  </sheetViews>
  <sheetFormatPr defaultRowHeight="13.5"/>
  <cols>
    <col min="1" max="1" width="2.75" style="310" bestFit="1" customWidth="1"/>
    <col min="2" max="2" width="7.25" style="369" customWidth="1"/>
    <col min="3" max="3" width="12.125" style="371" customWidth="1"/>
    <col min="4" max="20" width="6.625" style="369" customWidth="1"/>
    <col min="21" max="21" width="6.5" style="369" customWidth="1"/>
    <col min="22" max="22" width="2.75" style="310" bestFit="1" customWidth="1"/>
    <col min="23" max="24" width="6.125" style="369" customWidth="1"/>
    <col min="25" max="25" width="6.75" style="369" customWidth="1"/>
    <col min="26" max="26" width="10.625" style="369" customWidth="1"/>
    <col min="27" max="27" width="6.125" style="369" customWidth="1"/>
    <col min="28" max="257" width="9" style="369"/>
    <col min="258" max="258" width="30.625" style="369" customWidth="1"/>
    <col min="259" max="266" width="6.125" style="369" customWidth="1"/>
    <col min="267" max="267" width="7.125" style="369" customWidth="1"/>
    <col min="268" max="268" width="6.125" style="369" customWidth="1"/>
    <col min="269" max="270" width="6.875" style="369" customWidth="1"/>
    <col min="271" max="271" width="6.5" style="369" customWidth="1"/>
    <col min="272" max="277" width="6.125" style="369" customWidth="1"/>
    <col min="278" max="278" width="6.875" style="369" customWidth="1"/>
    <col min="279" max="280" width="6.125" style="369" customWidth="1"/>
    <col min="281" max="281" width="6.75" style="369" customWidth="1"/>
    <col min="282" max="282" width="10.625" style="369" customWidth="1"/>
    <col min="283" max="283" width="6.125" style="369" customWidth="1"/>
    <col min="284" max="513" width="9" style="369"/>
    <col min="514" max="514" width="30.625" style="369" customWidth="1"/>
    <col min="515" max="522" width="6.125" style="369" customWidth="1"/>
    <col min="523" max="523" width="7.125" style="369" customWidth="1"/>
    <col min="524" max="524" width="6.125" style="369" customWidth="1"/>
    <col min="525" max="526" width="6.875" style="369" customWidth="1"/>
    <col min="527" max="527" width="6.5" style="369" customWidth="1"/>
    <col min="528" max="533" width="6.125" style="369" customWidth="1"/>
    <col min="534" max="534" width="6.875" style="369" customWidth="1"/>
    <col min="535" max="536" width="6.125" style="369" customWidth="1"/>
    <col min="537" max="537" width="6.75" style="369" customWidth="1"/>
    <col min="538" max="538" width="10.625" style="369" customWidth="1"/>
    <col min="539" max="539" width="6.125" style="369" customWidth="1"/>
    <col min="540" max="769" width="9" style="369"/>
    <col min="770" max="770" width="30.625" style="369" customWidth="1"/>
    <col min="771" max="778" width="6.125" style="369" customWidth="1"/>
    <col min="779" max="779" width="7.125" style="369" customWidth="1"/>
    <col min="780" max="780" width="6.125" style="369" customWidth="1"/>
    <col min="781" max="782" width="6.875" style="369" customWidth="1"/>
    <col min="783" max="783" width="6.5" style="369" customWidth="1"/>
    <col min="784" max="789" width="6.125" style="369" customWidth="1"/>
    <col min="790" max="790" width="6.875" style="369" customWidth="1"/>
    <col min="791" max="792" width="6.125" style="369" customWidth="1"/>
    <col min="793" max="793" width="6.75" style="369" customWidth="1"/>
    <col min="794" max="794" width="10.625" style="369" customWidth="1"/>
    <col min="795" max="795" width="6.125" style="369" customWidth="1"/>
    <col min="796" max="1025" width="9" style="369"/>
    <col min="1026" max="1026" width="30.625" style="369" customWidth="1"/>
    <col min="1027" max="1034" width="6.125" style="369" customWidth="1"/>
    <col min="1035" max="1035" width="7.125" style="369" customWidth="1"/>
    <col min="1036" max="1036" width="6.125" style="369" customWidth="1"/>
    <col min="1037" max="1038" width="6.875" style="369" customWidth="1"/>
    <col min="1039" max="1039" width="6.5" style="369" customWidth="1"/>
    <col min="1040" max="1045" width="6.125" style="369" customWidth="1"/>
    <col min="1046" max="1046" width="6.875" style="369" customWidth="1"/>
    <col min="1047" max="1048" width="6.125" style="369" customWidth="1"/>
    <col min="1049" max="1049" width="6.75" style="369" customWidth="1"/>
    <col min="1050" max="1050" width="10.625" style="369" customWidth="1"/>
    <col min="1051" max="1051" width="6.125" style="369" customWidth="1"/>
    <col min="1052" max="1281" width="9" style="369"/>
    <col min="1282" max="1282" width="30.625" style="369" customWidth="1"/>
    <col min="1283" max="1290" width="6.125" style="369" customWidth="1"/>
    <col min="1291" max="1291" width="7.125" style="369" customWidth="1"/>
    <col min="1292" max="1292" width="6.125" style="369" customWidth="1"/>
    <col min="1293" max="1294" width="6.875" style="369" customWidth="1"/>
    <col min="1295" max="1295" width="6.5" style="369" customWidth="1"/>
    <col min="1296" max="1301" width="6.125" style="369" customWidth="1"/>
    <col min="1302" max="1302" width="6.875" style="369" customWidth="1"/>
    <col min="1303" max="1304" width="6.125" style="369" customWidth="1"/>
    <col min="1305" max="1305" width="6.75" style="369" customWidth="1"/>
    <col min="1306" max="1306" width="10.625" style="369" customWidth="1"/>
    <col min="1307" max="1307" width="6.125" style="369" customWidth="1"/>
    <col min="1308" max="1537" width="9" style="369"/>
    <col min="1538" max="1538" width="30.625" style="369" customWidth="1"/>
    <col min="1539" max="1546" width="6.125" style="369" customWidth="1"/>
    <col min="1547" max="1547" width="7.125" style="369" customWidth="1"/>
    <col min="1548" max="1548" width="6.125" style="369" customWidth="1"/>
    <col min="1549" max="1550" width="6.875" style="369" customWidth="1"/>
    <col min="1551" max="1551" width="6.5" style="369" customWidth="1"/>
    <col min="1552" max="1557" width="6.125" style="369" customWidth="1"/>
    <col min="1558" max="1558" width="6.875" style="369" customWidth="1"/>
    <col min="1559" max="1560" width="6.125" style="369" customWidth="1"/>
    <col min="1561" max="1561" width="6.75" style="369" customWidth="1"/>
    <col min="1562" max="1562" width="10.625" style="369" customWidth="1"/>
    <col min="1563" max="1563" width="6.125" style="369" customWidth="1"/>
    <col min="1564" max="1793" width="9" style="369"/>
    <col min="1794" max="1794" width="30.625" style="369" customWidth="1"/>
    <col min="1795" max="1802" width="6.125" style="369" customWidth="1"/>
    <col min="1803" max="1803" width="7.125" style="369" customWidth="1"/>
    <col min="1804" max="1804" width="6.125" style="369" customWidth="1"/>
    <col min="1805" max="1806" width="6.875" style="369" customWidth="1"/>
    <col min="1807" max="1807" width="6.5" style="369" customWidth="1"/>
    <col min="1808" max="1813" width="6.125" style="369" customWidth="1"/>
    <col min="1814" max="1814" width="6.875" style="369" customWidth="1"/>
    <col min="1815" max="1816" width="6.125" style="369" customWidth="1"/>
    <col min="1817" max="1817" width="6.75" style="369" customWidth="1"/>
    <col min="1818" max="1818" width="10.625" style="369" customWidth="1"/>
    <col min="1819" max="1819" width="6.125" style="369" customWidth="1"/>
    <col min="1820" max="2049" width="9" style="369"/>
    <col min="2050" max="2050" width="30.625" style="369" customWidth="1"/>
    <col min="2051" max="2058" width="6.125" style="369" customWidth="1"/>
    <col min="2059" max="2059" width="7.125" style="369" customWidth="1"/>
    <col min="2060" max="2060" width="6.125" style="369" customWidth="1"/>
    <col min="2061" max="2062" width="6.875" style="369" customWidth="1"/>
    <col min="2063" max="2063" width="6.5" style="369" customWidth="1"/>
    <col min="2064" max="2069" width="6.125" style="369" customWidth="1"/>
    <col min="2070" max="2070" width="6.875" style="369" customWidth="1"/>
    <col min="2071" max="2072" width="6.125" style="369" customWidth="1"/>
    <col min="2073" max="2073" width="6.75" style="369" customWidth="1"/>
    <col min="2074" max="2074" width="10.625" style="369" customWidth="1"/>
    <col min="2075" max="2075" width="6.125" style="369" customWidth="1"/>
    <col min="2076" max="2305" width="9" style="369"/>
    <col min="2306" max="2306" width="30.625" style="369" customWidth="1"/>
    <col min="2307" max="2314" width="6.125" style="369" customWidth="1"/>
    <col min="2315" max="2315" width="7.125" style="369" customWidth="1"/>
    <col min="2316" max="2316" width="6.125" style="369" customWidth="1"/>
    <col min="2317" max="2318" width="6.875" style="369" customWidth="1"/>
    <col min="2319" max="2319" width="6.5" style="369" customWidth="1"/>
    <col min="2320" max="2325" width="6.125" style="369" customWidth="1"/>
    <col min="2326" max="2326" width="6.875" style="369" customWidth="1"/>
    <col min="2327" max="2328" width="6.125" style="369" customWidth="1"/>
    <col min="2329" max="2329" width="6.75" style="369" customWidth="1"/>
    <col min="2330" max="2330" width="10.625" style="369" customWidth="1"/>
    <col min="2331" max="2331" width="6.125" style="369" customWidth="1"/>
    <col min="2332" max="2561" width="9" style="369"/>
    <col min="2562" max="2562" width="30.625" style="369" customWidth="1"/>
    <col min="2563" max="2570" width="6.125" style="369" customWidth="1"/>
    <col min="2571" max="2571" width="7.125" style="369" customWidth="1"/>
    <col min="2572" max="2572" width="6.125" style="369" customWidth="1"/>
    <col min="2573" max="2574" width="6.875" style="369" customWidth="1"/>
    <col min="2575" max="2575" width="6.5" style="369" customWidth="1"/>
    <col min="2576" max="2581" width="6.125" style="369" customWidth="1"/>
    <col min="2582" max="2582" width="6.875" style="369" customWidth="1"/>
    <col min="2583" max="2584" width="6.125" style="369" customWidth="1"/>
    <col min="2585" max="2585" width="6.75" style="369" customWidth="1"/>
    <col min="2586" max="2586" width="10.625" style="369" customWidth="1"/>
    <col min="2587" max="2587" width="6.125" style="369" customWidth="1"/>
    <col min="2588" max="2817" width="9" style="369"/>
    <col min="2818" max="2818" width="30.625" style="369" customWidth="1"/>
    <col min="2819" max="2826" width="6.125" style="369" customWidth="1"/>
    <col min="2827" max="2827" width="7.125" style="369" customWidth="1"/>
    <col min="2828" max="2828" width="6.125" style="369" customWidth="1"/>
    <col min="2829" max="2830" width="6.875" style="369" customWidth="1"/>
    <col min="2831" max="2831" width="6.5" style="369" customWidth="1"/>
    <col min="2832" max="2837" width="6.125" style="369" customWidth="1"/>
    <col min="2838" max="2838" width="6.875" style="369" customWidth="1"/>
    <col min="2839" max="2840" width="6.125" style="369" customWidth="1"/>
    <col min="2841" max="2841" width="6.75" style="369" customWidth="1"/>
    <col min="2842" max="2842" width="10.625" style="369" customWidth="1"/>
    <col min="2843" max="2843" width="6.125" style="369" customWidth="1"/>
    <col min="2844" max="3073" width="9" style="369"/>
    <col min="3074" max="3074" width="30.625" style="369" customWidth="1"/>
    <col min="3075" max="3082" width="6.125" style="369" customWidth="1"/>
    <col min="3083" max="3083" width="7.125" style="369" customWidth="1"/>
    <col min="3084" max="3084" width="6.125" style="369" customWidth="1"/>
    <col min="3085" max="3086" width="6.875" style="369" customWidth="1"/>
    <col min="3087" max="3087" width="6.5" style="369" customWidth="1"/>
    <col min="3088" max="3093" width="6.125" style="369" customWidth="1"/>
    <col min="3094" max="3094" width="6.875" style="369" customWidth="1"/>
    <col min="3095" max="3096" width="6.125" style="369" customWidth="1"/>
    <col min="3097" max="3097" width="6.75" style="369" customWidth="1"/>
    <col min="3098" max="3098" width="10.625" style="369" customWidth="1"/>
    <col min="3099" max="3099" width="6.125" style="369" customWidth="1"/>
    <col min="3100" max="3329" width="9" style="369"/>
    <col min="3330" max="3330" width="30.625" style="369" customWidth="1"/>
    <col min="3331" max="3338" width="6.125" style="369" customWidth="1"/>
    <col min="3339" max="3339" width="7.125" style="369" customWidth="1"/>
    <col min="3340" max="3340" width="6.125" style="369" customWidth="1"/>
    <col min="3341" max="3342" width="6.875" style="369" customWidth="1"/>
    <col min="3343" max="3343" width="6.5" style="369" customWidth="1"/>
    <col min="3344" max="3349" width="6.125" style="369" customWidth="1"/>
    <col min="3350" max="3350" width="6.875" style="369" customWidth="1"/>
    <col min="3351" max="3352" width="6.125" style="369" customWidth="1"/>
    <col min="3353" max="3353" width="6.75" style="369" customWidth="1"/>
    <col min="3354" max="3354" width="10.625" style="369" customWidth="1"/>
    <col min="3355" max="3355" width="6.125" style="369" customWidth="1"/>
    <col min="3356" max="3585" width="9" style="369"/>
    <col min="3586" max="3586" width="30.625" style="369" customWidth="1"/>
    <col min="3587" max="3594" width="6.125" style="369" customWidth="1"/>
    <col min="3595" max="3595" width="7.125" style="369" customWidth="1"/>
    <col min="3596" max="3596" width="6.125" style="369" customWidth="1"/>
    <col min="3597" max="3598" width="6.875" style="369" customWidth="1"/>
    <col min="3599" max="3599" width="6.5" style="369" customWidth="1"/>
    <col min="3600" max="3605" width="6.125" style="369" customWidth="1"/>
    <col min="3606" max="3606" width="6.875" style="369" customWidth="1"/>
    <col min="3607" max="3608" width="6.125" style="369" customWidth="1"/>
    <col min="3609" max="3609" width="6.75" style="369" customWidth="1"/>
    <col min="3610" max="3610" width="10.625" style="369" customWidth="1"/>
    <col min="3611" max="3611" width="6.125" style="369" customWidth="1"/>
    <col min="3612" max="3841" width="9" style="369"/>
    <col min="3842" max="3842" width="30.625" style="369" customWidth="1"/>
    <col min="3843" max="3850" width="6.125" style="369" customWidth="1"/>
    <col min="3851" max="3851" width="7.125" style="369" customWidth="1"/>
    <col min="3852" max="3852" width="6.125" style="369" customWidth="1"/>
    <col min="3853" max="3854" width="6.875" style="369" customWidth="1"/>
    <col min="3855" max="3855" width="6.5" style="369" customWidth="1"/>
    <col min="3856" max="3861" width="6.125" style="369" customWidth="1"/>
    <col min="3862" max="3862" width="6.875" style="369" customWidth="1"/>
    <col min="3863" max="3864" width="6.125" style="369" customWidth="1"/>
    <col min="3865" max="3865" width="6.75" style="369" customWidth="1"/>
    <col min="3866" max="3866" width="10.625" style="369" customWidth="1"/>
    <col min="3867" max="3867" width="6.125" style="369" customWidth="1"/>
    <col min="3868" max="4097" width="9" style="369"/>
    <col min="4098" max="4098" width="30.625" style="369" customWidth="1"/>
    <col min="4099" max="4106" width="6.125" style="369" customWidth="1"/>
    <col min="4107" max="4107" width="7.125" style="369" customWidth="1"/>
    <col min="4108" max="4108" width="6.125" style="369" customWidth="1"/>
    <col min="4109" max="4110" width="6.875" style="369" customWidth="1"/>
    <col min="4111" max="4111" width="6.5" style="369" customWidth="1"/>
    <col min="4112" max="4117" width="6.125" style="369" customWidth="1"/>
    <col min="4118" max="4118" width="6.875" style="369" customWidth="1"/>
    <col min="4119" max="4120" width="6.125" style="369" customWidth="1"/>
    <col min="4121" max="4121" width="6.75" style="369" customWidth="1"/>
    <col min="4122" max="4122" width="10.625" style="369" customWidth="1"/>
    <col min="4123" max="4123" width="6.125" style="369" customWidth="1"/>
    <col min="4124" max="4353" width="9" style="369"/>
    <col min="4354" max="4354" width="30.625" style="369" customWidth="1"/>
    <col min="4355" max="4362" width="6.125" style="369" customWidth="1"/>
    <col min="4363" max="4363" width="7.125" style="369" customWidth="1"/>
    <col min="4364" max="4364" width="6.125" style="369" customWidth="1"/>
    <col min="4365" max="4366" width="6.875" style="369" customWidth="1"/>
    <col min="4367" max="4367" width="6.5" style="369" customWidth="1"/>
    <col min="4368" max="4373" width="6.125" style="369" customWidth="1"/>
    <col min="4374" max="4374" width="6.875" style="369" customWidth="1"/>
    <col min="4375" max="4376" width="6.125" style="369" customWidth="1"/>
    <col min="4377" max="4377" width="6.75" style="369" customWidth="1"/>
    <col min="4378" max="4378" width="10.625" style="369" customWidth="1"/>
    <col min="4379" max="4379" width="6.125" style="369" customWidth="1"/>
    <col min="4380" max="4609" width="9" style="369"/>
    <col min="4610" max="4610" width="30.625" style="369" customWidth="1"/>
    <col min="4611" max="4618" width="6.125" style="369" customWidth="1"/>
    <col min="4619" max="4619" width="7.125" style="369" customWidth="1"/>
    <col min="4620" max="4620" width="6.125" style="369" customWidth="1"/>
    <col min="4621" max="4622" width="6.875" style="369" customWidth="1"/>
    <col min="4623" max="4623" width="6.5" style="369" customWidth="1"/>
    <col min="4624" max="4629" width="6.125" style="369" customWidth="1"/>
    <col min="4630" max="4630" width="6.875" style="369" customWidth="1"/>
    <col min="4631" max="4632" width="6.125" style="369" customWidth="1"/>
    <col min="4633" max="4633" width="6.75" style="369" customWidth="1"/>
    <col min="4634" max="4634" width="10.625" style="369" customWidth="1"/>
    <col min="4635" max="4635" width="6.125" style="369" customWidth="1"/>
    <col min="4636" max="4865" width="9" style="369"/>
    <col min="4866" max="4866" width="30.625" style="369" customWidth="1"/>
    <col min="4867" max="4874" width="6.125" style="369" customWidth="1"/>
    <col min="4875" max="4875" width="7.125" style="369" customWidth="1"/>
    <col min="4876" max="4876" width="6.125" style="369" customWidth="1"/>
    <col min="4877" max="4878" width="6.875" style="369" customWidth="1"/>
    <col min="4879" max="4879" width="6.5" style="369" customWidth="1"/>
    <col min="4880" max="4885" width="6.125" style="369" customWidth="1"/>
    <col min="4886" max="4886" width="6.875" style="369" customWidth="1"/>
    <col min="4887" max="4888" width="6.125" style="369" customWidth="1"/>
    <col min="4889" max="4889" width="6.75" style="369" customWidth="1"/>
    <col min="4890" max="4890" width="10.625" style="369" customWidth="1"/>
    <col min="4891" max="4891" width="6.125" style="369" customWidth="1"/>
    <col min="4892" max="5121" width="9" style="369"/>
    <col min="5122" max="5122" width="30.625" style="369" customWidth="1"/>
    <col min="5123" max="5130" width="6.125" style="369" customWidth="1"/>
    <col min="5131" max="5131" width="7.125" style="369" customWidth="1"/>
    <col min="5132" max="5132" width="6.125" style="369" customWidth="1"/>
    <col min="5133" max="5134" width="6.875" style="369" customWidth="1"/>
    <col min="5135" max="5135" width="6.5" style="369" customWidth="1"/>
    <col min="5136" max="5141" width="6.125" style="369" customWidth="1"/>
    <col min="5142" max="5142" width="6.875" style="369" customWidth="1"/>
    <col min="5143" max="5144" width="6.125" style="369" customWidth="1"/>
    <col min="5145" max="5145" width="6.75" style="369" customWidth="1"/>
    <col min="5146" max="5146" width="10.625" style="369" customWidth="1"/>
    <col min="5147" max="5147" width="6.125" style="369" customWidth="1"/>
    <col min="5148" max="5377" width="9" style="369"/>
    <col min="5378" max="5378" width="30.625" style="369" customWidth="1"/>
    <col min="5379" max="5386" width="6.125" style="369" customWidth="1"/>
    <col min="5387" max="5387" width="7.125" style="369" customWidth="1"/>
    <col min="5388" max="5388" width="6.125" style="369" customWidth="1"/>
    <col min="5389" max="5390" width="6.875" style="369" customWidth="1"/>
    <col min="5391" max="5391" width="6.5" style="369" customWidth="1"/>
    <col min="5392" max="5397" width="6.125" style="369" customWidth="1"/>
    <col min="5398" max="5398" width="6.875" style="369" customWidth="1"/>
    <col min="5399" max="5400" width="6.125" style="369" customWidth="1"/>
    <col min="5401" max="5401" width="6.75" style="369" customWidth="1"/>
    <col min="5402" max="5402" width="10.625" style="369" customWidth="1"/>
    <col min="5403" max="5403" width="6.125" style="369" customWidth="1"/>
    <col min="5404" max="5633" width="9" style="369"/>
    <col min="5634" max="5634" width="30.625" style="369" customWidth="1"/>
    <col min="5635" max="5642" width="6.125" style="369" customWidth="1"/>
    <col min="5643" max="5643" width="7.125" style="369" customWidth="1"/>
    <col min="5644" max="5644" width="6.125" style="369" customWidth="1"/>
    <col min="5645" max="5646" width="6.875" style="369" customWidth="1"/>
    <col min="5647" max="5647" width="6.5" style="369" customWidth="1"/>
    <col min="5648" max="5653" width="6.125" style="369" customWidth="1"/>
    <col min="5654" max="5654" width="6.875" style="369" customWidth="1"/>
    <col min="5655" max="5656" width="6.125" style="369" customWidth="1"/>
    <col min="5657" max="5657" width="6.75" style="369" customWidth="1"/>
    <col min="5658" max="5658" width="10.625" style="369" customWidth="1"/>
    <col min="5659" max="5659" width="6.125" style="369" customWidth="1"/>
    <col min="5660" max="5889" width="9" style="369"/>
    <col min="5890" max="5890" width="30.625" style="369" customWidth="1"/>
    <col min="5891" max="5898" width="6.125" style="369" customWidth="1"/>
    <col min="5899" max="5899" width="7.125" style="369" customWidth="1"/>
    <col min="5900" max="5900" width="6.125" style="369" customWidth="1"/>
    <col min="5901" max="5902" width="6.875" style="369" customWidth="1"/>
    <col min="5903" max="5903" width="6.5" style="369" customWidth="1"/>
    <col min="5904" max="5909" width="6.125" style="369" customWidth="1"/>
    <col min="5910" max="5910" width="6.875" style="369" customWidth="1"/>
    <col min="5911" max="5912" width="6.125" style="369" customWidth="1"/>
    <col min="5913" max="5913" width="6.75" style="369" customWidth="1"/>
    <col min="5914" max="5914" width="10.625" style="369" customWidth="1"/>
    <col min="5915" max="5915" width="6.125" style="369" customWidth="1"/>
    <col min="5916" max="6145" width="9" style="369"/>
    <col min="6146" max="6146" width="30.625" style="369" customWidth="1"/>
    <col min="6147" max="6154" width="6.125" style="369" customWidth="1"/>
    <col min="6155" max="6155" width="7.125" style="369" customWidth="1"/>
    <col min="6156" max="6156" width="6.125" style="369" customWidth="1"/>
    <col min="6157" max="6158" width="6.875" style="369" customWidth="1"/>
    <col min="6159" max="6159" width="6.5" style="369" customWidth="1"/>
    <col min="6160" max="6165" width="6.125" style="369" customWidth="1"/>
    <col min="6166" max="6166" width="6.875" style="369" customWidth="1"/>
    <col min="6167" max="6168" width="6.125" style="369" customWidth="1"/>
    <col min="6169" max="6169" width="6.75" style="369" customWidth="1"/>
    <col min="6170" max="6170" width="10.625" style="369" customWidth="1"/>
    <col min="6171" max="6171" width="6.125" style="369" customWidth="1"/>
    <col min="6172" max="6401" width="9" style="369"/>
    <col min="6402" max="6402" width="30.625" style="369" customWidth="1"/>
    <col min="6403" max="6410" width="6.125" style="369" customWidth="1"/>
    <col min="6411" max="6411" width="7.125" style="369" customWidth="1"/>
    <col min="6412" max="6412" width="6.125" style="369" customWidth="1"/>
    <col min="6413" max="6414" width="6.875" style="369" customWidth="1"/>
    <col min="6415" max="6415" width="6.5" style="369" customWidth="1"/>
    <col min="6416" max="6421" width="6.125" style="369" customWidth="1"/>
    <col min="6422" max="6422" width="6.875" style="369" customWidth="1"/>
    <col min="6423" max="6424" width="6.125" style="369" customWidth="1"/>
    <col min="6425" max="6425" width="6.75" style="369" customWidth="1"/>
    <col min="6426" max="6426" width="10.625" style="369" customWidth="1"/>
    <col min="6427" max="6427" width="6.125" style="369" customWidth="1"/>
    <col min="6428" max="6657" width="9" style="369"/>
    <col min="6658" max="6658" width="30.625" style="369" customWidth="1"/>
    <col min="6659" max="6666" width="6.125" style="369" customWidth="1"/>
    <col min="6667" max="6667" width="7.125" style="369" customWidth="1"/>
    <col min="6668" max="6668" width="6.125" style="369" customWidth="1"/>
    <col min="6669" max="6670" width="6.875" style="369" customWidth="1"/>
    <col min="6671" max="6671" width="6.5" style="369" customWidth="1"/>
    <col min="6672" max="6677" width="6.125" style="369" customWidth="1"/>
    <col min="6678" max="6678" width="6.875" style="369" customWidth="1"/>
    <col min="6679" max="6680" width="6.125" style="369" customWidth="1"/>
    <col min="6681" max="6681" width="6.75" style="369" customWidth="1"/>
    <col min="6682" max="6682" width="10.625" style="369" customWidth="1"/>
    <col min="6683" max="6683" width="6.125" style="369" customWidth="1"/>
    <col min="6684" max="6913" width="9" style="369"/>
    <col min="6914" max="6914" width="30.625" style="369" customWidth="1"/>
    <col min="6915" max="6922" width="6.125" style="369" customWidth="1"/>
    <col min="6923" max="6923" width="7.125" style="369" customWidth="1"/>
    <col min="6924" max="6924" width="6.125" style="369" customWidth="1"/>
    <col min="6925" max="6926" width="6.875" style="369" customWidth="1"/>
    <col min="6927" max="6927" width="6.5" style="369" customWidth="1"/>
    <col min="6928" max="6933" width="6.125" style="369" customWidth="1"/>
    <col min="6934" max="6934" width="6.875" style="369" customWidth="1"/>
    <col min="6935" max="6936" width="6.125" style="369" customWidth="1"/>
    <col min="6937" max="6937" width="6.75" style="369" customWidth="1"/>
    <col min="6938" max="6938" width="10.625" style="369" customWidth="1"/>
    <col min="6939" max="6939" width="6.125" style="369" customWidth="1"/>
    <col min="6940" max="7169" width="9" style="369"/>
    <col min="7170" max="7170" width="30.625" style="369" customWidth="1"/>
    <col min="7171" max="7178" width="6.125" style="369" customWidth="1"/>
    <col min="7179" max="7179" width="7.125" style="369" customWidth="1"/>
    <col min="7180" max="7180" width="6.125" style="369" customWidth="1"/>
    <col min="7181" max="7182" width="6.875" style="369" customWidth="1"/>
    <col min="7183" max="7183" width="6.5" style="369" customWidth="1"/>
    <col min="7184" max="7189" width="6.125" style="369" customWidth="1"/>
    <col min="7190" max="7190" width="6.875" style="369" customWidth="1"/>
    <col min="7191" max="7192" width="6.125" style="369" customWidth="1"/>
    <col min="7193" max="7193" width="6.75" style="369" customWidth="1"/>
    <col min="7194" max="7194" width="10.625" style="369" customWidth="1"/>
    <col min="7195" max="7195" width="6.125" style="369" customWidth="1"/>
    <col min="7196" max="7425" width="9" style="369"/>
    <col min="7426" max="7426" width="30.625" style="369" customWidth="1"/>
    <col min="7427" max="7434" width="6.125" style="369" customWidth="1"/>
    <col min="7435" max="7435" width="7.125" style="369" customWidth="1"/>
    <col min="7436" max="7436" width="6.125" style="369" customWidth="1"/>
    <col min="7437" max="7438" width="6.875" style="369" customWidth="1"/>
    <col min="7439" max="7439" width="6.5" style="369" customWidth="1"/>
    <col min="7440" max="7445" width="6.125" style="369" customWidth="1"/>
    <col min="7446" max="7446" width="6.875" style="369" customWidth="1"/>
    <col min="7447" max="7448" width="6.125" style="369" customWidth="1"/>
    <col min="7449" max="7449" width="6.75" style="369" customWidth="1"/>
    <col min="7450" max="7450" width="10.625" style="369" customWidth="1"/>
    <col min="7451" max="7451" width="6.125" style="369" customWidth="1"/>
    <col min="7452" max="7681" width="9" style="369"/>
    <col min="7682" max="7682" width="30.625" style="369" customWidth="1"/>
    <col min="7683" max="7690" width="6.125" style="369" customWidth="1"/>
    <col min="7691" max="7691" width="7.125" style="369" customWidth="1"/>
    <col min="7692" max="7692" width="6.125" style="369" customWidth="1"/>
    <col min="7693" max="7694" width="6.875" style="369" customWidth="1"/>
    <col min="7695" max="7695" width="6.5" style="369" customWidth="1"/>
    <col min="7696" max="7701" width="6.125" style="369" customWidth="1"/>
    <col min="7702" max="7702" width="6.875" style="369" customWidth="1"/>
    <col min="7703" max="7704" width="6.125" style="369" customWidth="1"/>
    <col min="7705" max="7705" width="6.75" style="369" customWidth="1"/>
    <col min="7706" max="7706" width="10.625" style="369" customWidth="1"/>
    <col min="7707" max="7707" width="6.125" style="369" customWidth="1"/>
    <col min="7708" max="7937" width="9" style="369"/>
    <col min="7938" max="7938" width="30.625" style="369" customWidth="1"/>
    <col min="7939" max="7946" width="6.125" style="369" customWidth="1"/>
    <col min="7947" max="7947" width="7.125" style="369" customWidth="1"/>
    <col min="7948" max="7948" width="6.125" style="369" customWidth="1"/>
    <col min="7949" max="7950" width="6.875" style="369" customWidth="1"/>
    <col min="7951" max="7951" width="6.5" style="369" customWidth="1"/>
    <col min="7952" max="7957" width="6.125" style="369" customWidth="1"/>
    <col min="7958" max="7958" width="6.875" style="369" customWidth="1"/>
    <col min="7959" max="7960" width="6.125" style="369" customWidth="1"/>
    <col min="7961" max="7961" width="6.75" style="369" customWidth="1"/>
    <col min="7962" max="7962" width="10.625" style="369" customWidth="1"/>
    <col min="7963" max="7963" width="6.125" style="369" customWidth="1"/>
    <col min="7964" max="8193" width="9" style="369"/>
    <col min="8194" max="8194" width="30.625" style="369" customWidth="1"/>
    <col min="8195" max="8202" width="6.125" style="369" customWidth="1"/>
    <col min="8203" max="8203" width="7.125" style="369" customWidth="1"/>
    <col min="8204" max="8204" width="6.125" style="369" customWidth="1"/>
    <col min="8205" max="8206" width="6.875" style="369" customWidth="1"/>
    <col min="8207" max="8207" width="6.5" style="369" customWidth="1"/>
    <col min="8208" max="8213" width="6.125" style="369" customWidth="1"/>
    <col min="8214" max="8214" width="6.875" style="369" customWidth="1"/>
    <col min="8215" max="8216" width="6.125" style="369" customWidth="1"/>
    <col min="8217" max="8217" width="6.75" style="369" customWidth="1"/>
    <col min="8218" max="8218" width="10.625" style="369" customWidth="1"/>
    <col min="8219" max="8219" width="6.125" style="369" customWidth="1"/>
    <col min="8220" max="8449" width="9" style="369"/>
    <col min="8450" max="8450" width="30.625" style="369" customWidth="1"/>
    <col min="8451" max="8458" width="6.125" style="369" customWidth="1"/>
    <col min="8459" max="8459" width="7.125" style="369" customWidth="1"/>
    <col min="8460" max="8460" width="6.125" style="369" customWidth="1"/>
    <col min="8461" max="8462" width="6.875" style="369" customWidth="1"/>
    <col min="8463" max="8463" width="6.5" style="369" customWidth="1"/>
    <col min="8464" max="8469" width="6.125" style="369" customWidth="1"/>
    <col min="8470" max="8470" width="6.875" style="369" customWidth="1"/>
    <col min="8471" max="8472" width="6.125" style="369" customWidth="1"/>
    <col min="8473" max="8473" width="6.75" style="369" customWidth="1"/>
    <col min="8474" max="8474" width="10.625" style="369" customWidth="1"/>
    <col min="8475" max="8475" width="6.125" style="369" customWidth="1"/>
    <col min="8476" max="8705" width="9" style="369"/>
    <col min="8706" max="8706" width="30.625" style="369" customWidth="1"/>
    <col min="8707" max="8714" width="6.125" style="369" customWidth="1"/>
    <col min="8715" max="8715" width="7.125" style="369" customWidth="1"/>
    <col min="8716" max="8716" width="6.125" style="369" customWidth="1"/>
    <col min="8717" max="8718" width="6.875" style="369" customWidth="1"/>
    <col min="8719" max="8719" width="6.5" style="369" customWidth="1"/>
    <col min="8720" max="8725" width="6.125" style="369" customWidth="1"/>
    <col min="8726" max="8726" width="6.875" style="369" customWidth="1"/>
    <col min="8727" max="8728" width="6.125" style="369" customWidth="1"/>
    <col min="8729" max="8729" width="6.75" style="369" customWidth="1"/>
    <col min="8730" max="8730" width="10.625" style="369" customWidth="1"/>
    <col min="8731" max="8731" width="6.125" style="369" customWidth="1"/>
    <col min="8732" max="8961" width="9" style="369"/>
    <col min="8962" max="8962" width="30.625" style="369" customWidth="1"/>
    <col min="8963" max="8970" width="6.125" style="369" customWidth="1"/>
    <col min="8971" max="8971" width="7.125" style="369" customWidth="1"/>
    <col min="8972" max="8972" width="6.125" style="369" customWidth="1"/>
    <col min="8973" max="8974" width="6.875" style="369" customWidth="1"/>
    <col min="8975" max="8975" width="6.5" style="369" customWidth="1"/>
    <col min="8976" max="8981" width="6.125" style="369" customWidth="1"/>
    <col min="8982" max="8982" width="6.875" style="369" customWidth="1"/>
    <col min="8983" max="8984" width="6.125" style="369" customWidth="1"/>
    <col min="8985" max="8985" width="6.75" style="369" customWidth="1"/>
    <col min="8986" max="8986" width="10.625" style="369" customWidth="1"/>
    <col min="8987" max="8987" width="6.125" style="369" customWidth="1"/>
    <col min="8988" max="9217" width="9" style="369"/>
    <col min="9218" max="9218" width="30.625" style="369" customWidth="1"/>
    <col min="9219" max="9226" width="6.125" style="369" customWidth="1"/>
    <col min="9227" max="9227" width="7.125" style="369" customWidth="1"/>
    <col min="9228" max="9228" width="6.125" style="369" customWidth="1"/>
    <col min="9229" max="9230" width="6.875" style="369" customWidth="1"/>
    <col min="9231" max="9231" width="6.5" style="369" customWidth="1"/>
    <col min="9232" max="9237" width="6.125" style="369" customWidth="1"/>
    <col min="9238" max="9238" width="6.875" style="369" customWidth="1"/>
    <col min="9239" max="9240" width="6.125" style="369" customWidth="1"/>
    <col min="9241" max="9241" width="6.75" style="369" customWidth="1"/>
    <col min="9242" max="9242" width="10.625" style="369" customWidth="1"/>
    <col min="9243" max="9243" width="6.125" style="369" customWidth="1"/>
    <col min="9244" max="9473" width="9" style="369"/>
    <col min="9474" max="9474" width="30.625" style="369" customWidth="1"/>
    <col min="9475" max="9482" width="6.125" style="369" customWidth="1"/>
    <col min="9483" max="9483" width="7.125" style="369" customWidth="1"/>
    <col min="9484" max="9484" width="6.125" style="369" customWidth="1"/>
    <col min="9485" max="9486" width="6.875" style="369" customWidth="1"/>
    <col min="9487" max="9487" width="6.5" style="369" customWidth="1"/>
    <col min="9488" max="9493" width="6.125" style="369" customWidth="1"/>
    <col min="9494" max="9494" width="6.875" style="369" customWidth="1"/>
    <col min="9495" max="9496" width="6.125" style="369" customWidth="1"/>
    <col min="9497" max="9497" width="6.75" style="369" customWidth="1"/>
    <col min="9498" max="9498" width="10.625" style="369" customWidth="1"/>
    <col min="9499" max="9499" width="6.125" style="369" customWidth="1"/>
    <col min="9500" max="9729" width="9" style="369"/>
    <col min="9730" max="9730" width="30.625" style="369" customWidth="1"/>
    <col min="9731" max="9738" width="6.125" style="369" customWidth="1"/>
    <col min="9739" max="9739" width="7.125" style="369" customWidth="1"/>
    <col min="9740" max="9740" width="6.125" style="369" customWidth="1"/>
    <col min="9741" max="9742" width="6.875" style="369" customWidth="1"/>
    <col min="9743" max="9743" width="6.5" style="369" customWidth="1"/>
    <col min="9744" max="9749" width="6.125" style="369" customWidth="1"/>
    <col min="9750" max="9750" width="6.875" style="369" customWidth="1"/>
    <col min="9751" max="9752" width="6.125" style="369" customWidth="1"/>
    <col min="9753" max="9753" width="6.75" style="369" customWidth="1"/>
    <col min="9754" max="9754" width="10.625" style="369" customWidth="1"/>
    <col min="9755" max="9755" width="6.125" style="369" customWidth="1"/>
    <col min="9756" max="9985" width="9" style="369"/>
    <col min="9986" max="9986" width="30.625" style="369" customWidth="1"/>
    <col min="9987" max="9994" width="6.125" style="369" customWidth="1"/>
    <col min="9995" max="9995" width="7.125" style="369" customWidth="1"/>
    <col min="9996" max="9996" width="6.125" style="369" customWidth="1"/>
    <col min="9997" max="9998" width="6.875" style="369" customWidth="1"/>
    <col min="9999" max="9999" width="6.5" style="369" customWidth="1"/>
    <col min="10000" max="10005" width="6.125" style="369" customWidth="1"/>
    <col min="10006" max="10006" width="6.875" style="369" customWidth="1"/>
    <col min="10007" max="10008" width="6.125" style="369" customWidth="1"/>
    <col min="10009" max="10009" width="6.75" style="369" customWidth="1"/>
    <col min="10010" max="10010" width="10.625" style="369" customWidth="1"/>
    <col min="10011" max="10011" width="6.125" style="369" customWidth="1"/>
    <col min="10012" max="10241" width="9" style="369"/>
    <col min="10242" max="10242" width="30.625" style="369" customWidth="1"/>
    <col min="10243" max="10250" width="6.125" style="369" customWidth="1"/>
    <col min="10251" max="10251" width="7.125" style="369" customWidth="1"/>
    <col min="10252" max="10252" width="6.125" style="369" customWidth="1"/>
    <col min="10253" max="10254" width="6.875" style="369" customWidth="1"/>
    <col min="10255" max="10255" width="6.5" style="369" customWidth="1"/>
    <col min="10256" max="10261" width="6.125" style="369" customWidth="1"/>
    <col min="10262" max="10262" width="6.875" style="369" customWidth="1"/>
    <col min="10263" max="10264" width="6.125" style="369" customWidth="1"/>
    <col min="10265" max="10265" width="6.75" style="369" customWidth="1"/>
    <col min="10266" max="10266" width="10.625" style="369" customWidth="1"/>
    <col min="10267" max="10267" width="6.125" style="369" customWidth="1"/>
    <col min="10268" max="10497" width="9" style="369"/>
    <col min="10498" max="10498" width="30.625" style="369" customWidth="1"/>
    <col min="10499" max="10506" width="6.125" style="369" customWidth="1"/>
    <col min="10507" max="10507" width="7.125" style="369" customWidth="1"/>
    <col min="10508" max="10508" width="6.125" style="369" customWidth="1"/>
    <col min="10509" max="10510" width="6.875" style="369" customWidth="1"/>
    <col min="10511" max="10511" width="6.5" style="369" customWidth="1"/>
    <col min="10512" max="10517" width="6.125" style="369" customWidth="1"/>
    <col min="10518" max="10518" width="6.875" style="369" customWidth="1"/>
    <col min="10519" max="10520" width="6.125" style="369" customWidth="1"/>
    <col min="10521" max="10521" width="6.75" style="369" customWidth="1"/>
    <col min="10522" max="10522" width="10.625" style="369" customWidth="1"/>
    <col min="10523" max="10523" width="6.125" style="369" customWidth="1"/>
    <col min="10524" max="10753" width="9" style="369"/>
    <col min="10754" max="10754" width="30.625" style="369" customWidth="1"/>
    <col min="10755" max="10762" width="6.125" style="369" customWidth="1"/>
    <col min="10763" max="10763" width="7.125" style="369" customWidth="1"/>
    <col min="10764" max="10764" width="6.125" style="369" customWidth="1"/>
    <col min="10765" max="10766" width="6.875" style="369" customWidth="1"/>
    <col min="10767" max="10767" width="6.5" style="369" customWidth="1"/>
    <col min="10768" max="10773" width="6.125" style="369" customWidth="1"/>
    <col min="10774" max="10774" width="6.875" style="369" customWidth="1"/>
    <col min="10775" max="10776" width="6.125" style="369" customWidth="1"/>
    <col min="10777" max="10777" width="6.75" style="369" customWidth="1"/>
    <col min="10778" max="10778" width="10.625" style="369" customWidth="1"/>
    <col min="10779" max="10779" width="6.125" style="369" customWidth="1"/>
    <col min="10780" max="11009" width="9" style="369"/>
    <col min="11010" max="11010" width="30.625" style="369" customWidth="1"/>
    <col min="11011" max="11018" width="6.125" style="369" customWidth="1"/>
    <col min="11019" max="11019" width="7.125" style="369" customWidth="1"/>
    <col min="11020" max="11020" width="6.125" style="369" customWidth="1"/>
    <col min="11021" max="11022" width="6.875" style="369" customWidth="1"/>
    <col min="11023" max="11023" width="6.5" style="369" customWidth="1"/>
    <col min="11024" max="11029" width="6.125" style="369" customWidth="1"/>
    <col min="11030" max="11030" width="6.875" style="369" customWidth="1"/>
    <col min="11031" max="11032" width="6.125" style="369" customWidth="1"/>
    <col min="11033" max="11033" width="6.75" style="369" customWidth="1"/>
    <col min="11034" max="11034" width="10.625" style="369" customWidth="1"/>
    <col min="11035" max="11035" width="6.125" style="369" customWidth="1"/>
    <col min="11036" max="11265" width="9" style="369"/>
    <col min="11266" max="11266" width="30.625" style="369" customWidth="1"/>
    <col min="11267" max="11274" width="6.125" style="369" customWidth="1"/>
    <col min="11275" max="11275" width="7.125" style="369" customWidth="1"/>
    <col min="11276" max="11276" width="6.125" style="369" customWidth="1"/>
    <col min="11277" max="11278" width="6.875" style="369" customWidth="1"/>
    <col min="11279" max="11279" width="6.5" style="369" customWidth="1"/>
    <col min="11280" max="11285" width="6.125" style="369" customWidth="1"/>
    <col min="11286" max="11286" width="6.875" style="369" customWidth="1"/>
    <col min="11287" max="11288" width="6.125" style="369" customWidth="1"/>
    <col min="11289" max="11289" width="6.75" style="369" customWidth="1"/>
    <col min="11290" max="11290" width="10.625" style="369" customWidth="1"/>
    <col min="11291" max="11291" width="6.125" style="369" customWidth="1"/>
    <col min="11292" max="11521" width="9" style="369"/>
    <col min="11522" max="11522" width="30.625" style="369" customWidth="1"/>
    <col min="11523" max="11530" width="6.125" style="369" customWidth="1"/>
    <col min="11531" max="11531" width="7.125" style="369" customWidth="1"/>
    <col min="11532" max="11532" width="6.125" style="369" customWidth="1"/>
    <col min="11533" max="11534" width="6.875" style="369" customWidth="1"/>
    <col min="11535" max="11535" width="6.5" style="369" customWidth="1"/>
    <col min="11536" max="11541" width="6.125" style="369" customWidth="1"/>
    <col min="11542" max="11542" width="6.875" style="369" customWidth="1"/>
    <col min="11543" max="11544" width="6.125" style="369" customWidth="1"/>
    <col min="11545" max="11545" width="6.75" style="369" customWidth="1"/>
    <col min="11546" max="11546" width="10.625" style="369" customWidth="1"/>
    <col min="11547" max="11547" width="6.125" style="369" customWidth="1"/>
    <col min="11548" max="11777" width="9" style="369"/>
    <col min="11778" max="11778" width="30.625" style="369" customWidth="1"/>
    <col min="11779" max="11786" width="6.125" style="369" customWidth="1"/>
    <col min="11787" max="11787" width="7.125" style="369" customWidth="1"/>
    <col min="11788" max="11788" width="6.125" style="369" customWidth="1"/>
    <col min="11789" max="11790" width="6.875" style="369" customWidth="1"/>
    <col min="11791" max="11791" width="6.5" style="369" customWidth="1"/>
    <col min="11792" max="11797" width="6.125" style="369" customWidth="1"/>
    <col min="11798" max="11798" width="6.875" style="369" customWidth="1"/>
    <col min="11799" max="11800" width="6.125" style="369" customWidth="1"/>
    <col min="11801" max="11801" width="6.75" style="369" customWidth="1"/>
    <col min="11802" max="11802" width="10.625" style="369" customWidth="1"/>
    <col min="11803" max="11803" width="6.125" style="369" customWidth="1"/>
    <col min="11804" max="12033" width="9" style="369"/>
    <col min="12034" max="12034" width="30.625" style="369" customWidth="1"/>
    <col min="12035" max="12042" width="6.125" style="369" customWidth="1"/>
    <col min="12043" max="12043" width="7.125" style="369" customWidth="1"/>
    <col min="12044" max="12044" width="6.125" style="369" customWidth="1"/>
    <col min="12045" max="12046" width="6.875" style="369" customWidth="1"/>
    <col min="12047" max="12047" width="6.5" style="369" customWidth="1"/>
    <col min="12048" max="12053" width="6.125" style="369" customWidth="1"/>
    <col min="12054" max="12054" width="6.875" style="369" customWidth="1"/>
    <col min="12055" max="12056" width="6.125" style="369" customWidth="1"/>
    <col min="12057" max="12057" width="6.75" style="369" customWidth="1"/>
    <col min="12058" max="12058" width="10.625" style="369" customWidth="1"/>
    <col min="12059" max="12059" width="6.125" style="369" customWidth="1"/>
    <col min="12060" max="12289" width="9" style="369"/>
    <col min="12290" max="12290" width="30.625" style="369" customWidth="1"/>
    <col min="12291" max="12298" width="6.125" style="369" customWidth="1"/>
    <col min="12299" max="12299" width="7.125" style="369" customWidth="1"/>
    <col min="12300" max="12300" width="6.125" style="369" customWidth="1"/>
    <col min="12301" max="12302" width="6.875" style="369" customWidth="1"/>
    <col min="12303" max="12303" width="6.5" style="369" customWidth="1"/>
    <col min="12304" max="12309" width="6.125" style="369" customWidth="1"/>
    <col min="12310" max="12310" width="6.875" style="369" customWidth="1"/>
    <col min="12311" max="12312" width="6.125" style="369" customWidth="1"/>
    <col min="12313" max="12313" width="6.75" style="369" customWidth="1"/>
    <col min="12314" max="12314" width="10.625" style="369" customWidth="1"/>
    <col min="12315" max="12315" width="6.125" style="369" customWidth="1"/>
    <col min="12316" max="12545" width="9" style="369"/>
    <col min="12546" max="12546" width="30.625" style="369" customWidth="1"/>
    <col min="12547" max="12554" width="6.125" style="369" customWidth="1"/>
    <col min="12555" max="12555" width="7.125" style="369" customWidth="1"/>
    <col min="12556" max="12556" width="6.125" style="369" customWidth="1"/>
    <col min="12557" max="12558" width="6.875" style="369" customWidth="1"/>
    <col min="12559" max="12559" width="6.5" style="369" customWidth="1"/>
    <col min="12560" max="12565" width="6.125" style="369" customWidth="1"/>
    <col min="12566" max="12566" width="6.875" style="369" customWidth="1"/>
    <col min="12567" max="12568" width="6.125" style="369" customWidth="1"/>
    <col min="12569" max="12569" width="6.75" style="369" customWidth="1"/>
    <col min="12570" max="12570" width="10.625" style="369" customWidth="1"/>
    <col min="12571" max="12571" width="6.125" style="369" customWidth="1"/>
    <col min="12572" max="12801" width="9" style="369"/>
    <col min="12802" max="12802" width="30.625" style="369" customWidth="1"/>
    <col min="12803" max="12810" width="6.125" style="369" customWidth="1"/>
    <col min="12811" max="12811" width="7.125" style="369" customWidth="1"/>
    <col min="12812" max="12812" width="6.125" style="369" customWidth="1"/>
    <col min="12813" max="12814" width="6.875" style="369" customWidth="1"/>
    <col min="12815" max="12815" width="6.5" style="369" customWidth="1"/>
    <col min="12816" max="12821" width="6.125" style="369" customWidth="1"/>
    <col min="12822" max="12822" width="6.875" style="369" customWidth="1"/>
    <col min="12823" max="12824" width="6.125" style="369" customWidth="1"/>
    <col min="12825" max="12825" width="6.75" style="369" customWidth="1"/>
    <col min="12826" max="12826" width="10.625" style="369" customWidth="1"/>
    <col min="12827" max="12827" width="6.125" style="369" customWidth="1"/>
    <col min="12828" max="13057" width="9" style="369"/>
    <col min="13058" max="13058" width="30.625" style="369" customWidth="1"/>
    <col min="13059" max="13066" width="6.125" style="369" customWidth="1"/>
    <col min="13067" max="13067" width="7.125" style="369" customWidth="1"/>
    <col min="13068" max="13068" width="6.125" style="369" customWidth="1"/>
    <col min="13069" max="13070" width="6.875" style="369" customWidth="1"/>
    <col min="13071" max="13071" width="6.5" style="369" customWidth="1"/>
    <col min="13072" max="13077" width="6.125" style="369" customWidth="1"/>
    <col min="13078" max="13078" width="6.875" style="369" customWidth="1"/>
    <col min="13079" max="13080" width="6.125" style="369" customWidth="1"/>
    <col min="13081" max="13081" width="6.75" style="369" customWidth="1"/>
    <col min="13082" max="13082" width="10.625" style="369" customWidth="1"/>
    <col min="13083" max="13083" width="6.125" style="369" customWidth="1"/>
    <col min="13084" max="13313" width="9" style="369"/>
    <col min="13314" max="13314" width="30.625" style="369" customWidth="1"/>
    <col min="13315" max="13322" width="6.125" style="369" customWidth="1"/>
    <col min="13323" max="13323" width="7.125" style="369" customWidth="1"/>
    <col min="13324" max="13324" width="6.125" style="369" customWidth="1"/>
    <col min="13325" max="13326" width="6.875" style="369" customWidth="1"/>
    <col min="13327" max="13327" width="6.5" style="369" customWidth="1"/>
    <col min="13328" max="13333" width="6.125" style="369" customWidth="1"/>
    <col min="13334" max="13334" width="6.875" style="369" customWidth="1"/>
    <col min="13335" max="13336" width="6.125" style="369" customWidth="1"/>
    <col min="13337" max="13337" width="6.75" style="369" customWidth="1"/>
    <col min="13338" max="13338" width="10.625" style="369" customWidth="1"/>
    <col min="13339" max="13339" width="6.125" style="369" customWidth="1"/>
    <col min="13340" max="13569" width="9" style="369"/>
    <col min="13570" max="13570" width="30.625" style="369" customWidth="1"/>
    <col min="13571" max="13578" width="6.125" style="369" customWidth="1"/>
    <col min="13579" max="13579" width="7.125" style="369" customWidth="1"/>
    <col min="13580" max="13580" width="6.125" style="369" customWidth="1"/>
    <col min="13581" max="13582" width="6.875" style="369" customWidth="1"/>
    <col min="13583" max="13583" width="6.5" style="369" customWidth="1"/>
    <col min="13584" max="13589" width="6.125" style="369" customWidth="1"/>
    <col min="13590" max="13590" width="6.875" style="369" customWidth="1"/>
    <col min="13591" max="13592" width="6.125" style="369" customWidth="1"/>
    <col min="13593" max="13593" width="6.75" style="369" customWidth="1"/>
    <col min="13594" max="13594" width="10.625" style="369" customWidth="1"/>
    <col min="13595" max="13595" width="6.125" style="369" customWidth="1"/>
    <col min="13596" max="13825" width="9" style="369"/>
    <col min="13826" max="13826" width="30.625" style="369" customWidth="1"/>
    <col min="13827" max="13834" width="6.125" style="369" customWidth="1"/>
    <col min="13835" max="13835" width="7.125" style="369" customWidth="1"/>
    <col min="13836" max="13836" width="6.125" style="369" customWidth="1"/>
    <col min="13837" max="13838" width="6.875" style="369" customWidth="1"/>
    <col min="13839" max="13839" width="6.5" style="369" customWidth="1"/>
    <col min="13840" max="13845" width="6.125" style="369" customWidth="1"/>
    <col min="13846" max="13846" width="6.875" style="369" customWidth="1"/>
    <col min="13847" max="13848" width="6.125" style="369" customWidth="1"/>
    <col min="13849" max="13849" width="6.75" style="369" customWidth="1"/>
    <col min="13850" max="13850" width="10.625" style="369" customWidth="1"/>
    <col min="13851" max="13851" width="6.125" style="369" customWidth="1"/>
    <col min="13852" max="14081" width="9" style="369"/>
    <col min="14082" max="14082" width="30.625" style="369" customWidth="1"/>
    <col min="14083" max="14090" width="6.125" style="369" customWidth="1"/>
    <col min="14091" max="14091" width="7.125" style="369" customWidth="1"/>
    <col min="14092" max="14092" width="6.125" style="369" customWidth="1"/>
    <col min="14093" max="14094" width="6.875" style="369" customWidth="1"/>
    <col min="14095" max="14095" width="6.5" style="369" customWidth="1"/>
    <col min="14096" max="14101" width="6.125" style="369" customWidth="1"/>
    <col min="14102" max="14102" width="6.875" style="369" customWidth="1"/>
    <col min="14103" max="14104" width="6.125" style="369" customWidth="1"/>
    <col min="14105" max="14105" width="6.75" style="369" customWidth="1"/>
    <col min="14106" max="14106" width="10.625" style="369" customWidth="1"/>
    <col min="14107" max="14107" width="6.125" style="369" customWidth="1"/>
    <col min="14108" max="14337" width="9" style="369"/>
    <col min="14338" max="14338" width="30.625" style="369" customWidth="1"/>
    <col min="14339" max="14346" width="6.125" style="369" customWidth="1"/>
    <col min="14347" max="14347" width="7.125" style="369" customWidth="1"/>
    <col min="14348" max="14348" width="6.125" style="369" customWidth="1"/>
    <col min="14349" max="14350" width="6.875" style="369" customWidth="1"/>
    <col min="14351" max="14351" width="6.5" style="369" customWidth="1"/>
    <col min="14352" max="14357" width="6.125" style="369" customWidth="1"/>
    <col min="14358" max="14358" width="6.875" style="369" customWidth="1"/>
    <col min="14359" max="14360" width="6.125" style="369" customWidth="1"/>
    <col min="14361" max="14361" width="6.75" style="369" customWidth="1"/>
    <col min="14362" max="14362" width="10.625" style="369" customWidth="1"/>
    <col min="14363" max="14363" width="6.125" style="369" customWidth="1"/>
    <col min="14364" max="14593" width="9" style="369"/>
    <col min="14594" max="14594" width="30.625" style="369" customWidth="1"/>
    <col min="14595" max="14602" width="6.125" style="369" customWidth="1"/>
    <col min="14603" max="14603" width="7.125" style="369" customWidth="1"/>
    <col min="14604" max="14604" width="6.125" style="369" customWidth="1"/>
    <col min="14605" max="14606" width="6.875" style="369" customWidth="1"/>
    <col min="14607" max="14607" width="6.5" style="369" customWidth="1"/>
    <col min="14608" max="14613" width="6.125" style="369" customWidth="1"/>
    <col min="14614" max="14614" width="6.875" style="369" customWidth="1"/>
    <col min="14615" max="14616" width="6.125" style="369" customWidth="1"/>
    <col min="14617" max="14617" width="6.75" style="369" customWidth="1"/>
    <col min="14618" max="14618" width="10.625" style="369" customWidth="1"/>
    <col min="14619" max="14619" width="6.125" style="369" customWidth="1"/>
    <col min="14620" max="14849" width="9" style="369"/>
    <col min="14850" max="14850" width="30.625" style="369" customWidth="1"/>
    <col min="14851" max="14858" width="6.125" style="369" customWidth="1"/>
    <col min="14859" max="14859" width="7.125" style="369" customWidth="1"/>
    <col min="14860" max="14860" width="6.125" style="369" customWidth="1"/>
    <col min="14861" max="14862" width="6.875" style="369" customWidth="1"/>
    <col min="14863" max="14863" width="6.5" style="369" customWidth="1"/>
    <col min="14864" max="14869" width="6.125" style="369" customWidth="1"/>
    <col min="14870" max="14870" width="6.875" style="369" customWidth="1"/>
    <col min="14871" max="14872" width="6.125" style="369" customWidth="1"/>
    <col min="14873" max="14873" width="6.75" style="369" customWidth="1"/>
    <col min="14874" max="14874" width="10.625" style="369" customWidth="1"/>
    <col min="14875" max="14875" width="6.125" style="369" customWidth="1"/>
    <col min="14876" max="15105" width="9" style="369"/>
    <col min="15106" max="15106" width="30.625" style="369" customWidth="1"/>
    <col min="15107" max="15114" width="6.125" style="369" customWidth="1"/>
    <col min="15115" max="15115" width="7.125" style="369" customWidth="1"/>
    <col min="15116" max="15116" width="6.125" style="369" customWidth="1"/>
    <col min="15117" max="15118" width="6.875" style="369" customWidth="1"/>
    <col min="15119" max="15119" width="6.5" style="369" customWidth="1"/>
    <col min="15120" max="15125" width="6.125" style="369" customWidth="1"/>
    <col min="15126" max="15126" width="6.875" style="369" customWidth="1"/>
    <col min="15127" max="15128" width="6.125" style="369" customWidth="1"/>
    <col min="15129" max="15129" width="6.75" style="369" customWidth="1"/>
    <col min="15130" max="15130" width="10.625" style="369" customWidth="1"/>
    <col min="15131" max="15131" width="6.125" style="369" customWidth="1"/>
    <col min="15132" max="15361" width="9" style="369"/>
    <col min="15362" max="15362" width="30.625" style="369" customWidth="1"/>
    <col min="15363" max="15370" width="6.125" style="369" customWidth="1"/>
    <col min="15371" max="15371" width="7.125" style="369" customWidth="1"/>
    <col min="15372" max="15372" width="6.125" style="369" customWidth="1"/>
    <col min="15373" max="15374" width="6.875" style="369" customWidth="1"/>
    <col min="15375" max="15375" width="6.5" style="369" customWidth="1"/>
    <col min="15376" max="15381" width="6.125" style="369" customWidth="1"/>
    <col min="15382" max="15382" width="6.875" style="369" customWidth="1"/>
    <col min="15383" max="15384" width="6.125" style="369" customWidth="1"/>
    <col min="15385" max="15385" width="6.75" style="369" customWidth="1"/>
    <col min="15386" max="15386" width="10.625" style="369" customWidth="1"/>
    <col min="15387" max="15387" width="6.125" style="369" customWidth="1"/>
    <col min="15388" max="15617" width="9" style="369"/>
    <col min="15618" max="15618" width="30.625" style="369" customWidth="1"/>
    <col min="15619" max="15626" width="6.125" style="369" customWidth="1"/>
    <col min="15627" max="15627" width="7.125" style="369" customWidth="1"/>
    <col min="15628" max="15628" width="6.125" style="369" customWidth="1"/>
    <col min="15629" max="15630" width="6.875" style="369" customWidth="1"/>
    <col min="15631" max="15631" width="6.5" style="369" customWidth="1"/>
    <col min="15632" max="15637" width="6.125" style="369" customWidth="1"/>
    <col min="15638" max="15638" width="6.875" style="369" customWidth="1"/>
    <col min="15639" max="15640" width="6.125" style="369" customWidth="1"/>
    <col min="15641" max="15641" width="6.75" style="369" customWidth="1"/>
    <col min="15642" max="15642" width="10.625" style="369" customWidth="1"/>
    <col min="15643" max="15643" width="6.125" style="369" customWidth="1"/>
    <col min="15644" max="15873" width="9" style="369"/>
    <col min="15874" max="15874" width="30.625" style="369" customWidth="1"/>
    <col min="15875" max="15882" width="6.125" style="369" customWidth="1"/>
    <col min="15883" max="15883" width="7.125" style="369" customWidth="1"/>
    <col min="15884" max="15884" width="6.125" style="369" customWidth="1"/>
    <col min="15885" max="15886" width="6.875" style="369" customWidth="1"/>
    <col min="15887" max="15887" width="6.5" style="369" customWidth="1"/>
    <col min="15888" max="15893" width="6.125" style="369" customWidth="1"/>
    <col min="15894" max="15894" width="6.875" style="369" customWidth="1"/>
    <col min="15895" max="15896" width="6.125" style="369" customWidth="1"/>
    <col min="15897" max="15897" width="6.75" style="369" customWidth="1"/>
    <col min="15898" max="15898" width="10.625" style="369" customWidth="1"/>
    <col min="15899" max="15899" width="6.125" style="369" customWidth="1"/>
    <col min="15900" max="16129" width="9" style="369"/>
    <col min="16130" max="16130" width="30.625" style="369" customWidth="1"/>
    <col min="16131" max="16138" width="6.125" style="369" customWidth="1"/>
    <col min="16139" max="16139" width="7.125" style="369" customWidth="1"/>
    <col min="16140" max="16140" width="6.125" style="369" customWidth="1"/>
    <col min="16141" max="16142" width="6.875" style="369" customWidth="1"/>
    <col min="16143" max="16143" width="6.5" style="369" customWidth="1"/>
    <col min="16144" max="16149" width="6.125" style="369" customWidth="1"/>
    <col min="16150" max="16150" width="6.875" style="369" customWidth="1"/>
    <col min="16151" max="16152" width="6.125" style="369" customWidth="1"/>
    <col min="16153" max="16153" width="6.75" style="369" customWidth="1"/>
    <col min="16154" max="16154" width="10.625" style="369" customWidth="1"/>
    <col min="16155" max="16155" width="6.125" style="369" customWidth="1"/>
    <col min="16156" max="16384" width="9" style="369"/>
  </cols>
  <sheetData>
    <row r="1" spans="1:30" ht="18.75" customHeight="1">
      <c r="A1" s="539" t="s">
        <v>550</v>
      </c>
      <c r="C1" s="289" t="s">
        <v>276</v>
      </c>
      <c r="D1" s="77"/>
      <c r="E1" s="77"/>
      <c r="F1" s="78"/>
      <c r="G1" s="78"/>
      <c r="H1" s="78"/>
      <c r="I1" s="78"/>
      <c r="J1" s="78"/>
      <c r="K1" s="78"/>
      <c r="L1" s="49"/>
      <c r="M1" s="78"/>
      <c r="N1" s="78"/>
      <c r="O1" s="78"/>
      <c r="P1" s="78"/>
      <c r="Q1" s="589" t="s">
        <v>521</v>
      </c>
      <c r="R1" s="589"/>
      <c r="S1" s="589"/>
      <c r="T1" s="589"/>
      <c r="U1" s="78"/>
      <c r="V1" s="541" t="s">
        <v>256</v>
      </c>
      <c r="W1" s="78"/>
      <c r="X1" s="78"/>
      <c r="Z1" s="78"/>
      <c r="AA1" s="107"/>
      <c r="AB1" s="78"/>
      <c r="AC1" s="78"/>
      <c r="AD1" s="78"/>
    </row>
    <row r="2" spans="1:30" s="61" customFormat="1" ht="7.5" customHeight="1" thickBot="1">
      <c r="A2" s="539"/>
      <c r="B2" s="230"/>
      <c r="C2" s="230"/>
      <c r="D2" s="230"/>
      <c r="E2" s="230"/>
      <c r="F2" s="230"/>
      <c r="G2" s="230"/>
      <c r="H2" s="66"/>
      <c r="I2" s="63"/>
      <c r="J2" s="66"/>
      <c r="K2" s="63"/>
      <c r="L2" s="66"/>
      <c r="M2" s="63"/>
      <c r="N2" s="66"/>
      <c r="O2" s="63"/>
      <c r="P2" s="111"/>
      <c r="Q2" s="590"/>
      <c r="R2" s="590"/>
      <c r="S2" s="590"/>
      <c r="T2" s="590"/>
      <c r="V2" s="541"/>
    </row>
    <row r="3" spans="1:30" s="370" customFormat="1" ht="13.5" customHeight="1">
      <c r="A3" s="539"/>
      <c r="C3" s="84"/>
      <c r="D3" s="578" t="s">
        <v>162</v>
      </c>
      <c r="E3" s="579"/>
      <c r="F3" s="579"/>
      <c r="G3" s="579"/>
      <c r="H3" s="579"/>
      <c r="I3" s="579"/>
      <c r="J3" s="579"/>
      <c r="K3" s="580"/>
      <c r="L3" s="591" t="s">
        <v>163</v>
      </c>
      <c r="M3" s="579"/>
      <c r="N3" s="579"/>
      <c r="O3" s="579"/>
      <c r="P3" s="579"/>
      <c r="Q3" s="579"/>
      <c r="R3" s="579"/>
      <c r="S3" s="579"/>
      <c r="T3" s="592" t="s">
        <v>164</v>
      </c>
      <c r="U3" s="85"/>
      <c r="V3" s="541"/>
      <c r="W3" s="85"/>
      <c r="X3" s="85"/>
    </row>
    <row r="4" spans="1:30" s="370" customFormat="1">
      <c r="A4" s="539"/>
      <c r="C4" s="86"/>
      <c r="D4" s="581" t="s">
        <v>169</v>
      </c>
      <c r="E4" s="569" t="s">
        <v>170</v>
      </c>
      <c r="F4" s="572" t="s">
        <v>171</v>
      </c>
      <c r="G4" s="573"/>
      <c r="H4" s="565" t="s">
        <v>172</v>
      </c>
      <c r="I4" s="576" t="s">
        <v>173</v>
      </c>
      <c r="J4" s="565" t="s">
        <v>174</v>
      </c>
      <c r="K4" s="565" t="s">
        <v>106</v>
      </c>
      <c r="L4" s="569" t="s">
        <v>169</v>
      </c>
      <c r="M4" s="569" t="s">
        <v>170</v>
      </c>
      <c r="N4" s="572" t="s">
        <v>171</v>
      </c>
      <c r="O4" s="573"/>
      <c r="P4" s="565" t="s">
        <v>172</v>
      </c>
      <c r="Q4" s="576" t="s">
        <v>175</v>
      </c>
      <c r="R4" s="565" t="s">
        <v>174</v>
      </c>
      <c r="S4" s="567" t="s">
        <v>106</v>
      </c>
      <c r="T4" s="593"/>
      <c r="U4" s="85"/>
      <c r="V4" s="541"/>
      <c r="W4" s="85"/>
      <c r="X4" s="85"/>
    </row>
    <row r="5" spans="1:30" s="370" customFormat="1" ht="56.25" customHeight="1">
      <c r="A5" s="539"/>
      <c r="C5" s="87"/>
      <c r="D5" s="582"/>
      <c r="E5" s="570"/>
      <c r="F5" s="299" t="s">
        <v>176</v>
      </c>
      <c r="G5" s="299" t="s">
        <v>106</v>
      </c>
      <c r="H5" s="566"/>
      <c r="I5" s="577"/>
      <c r="J5" s="566"/>
      <c r="K5" s="566"/>
      <c r="L5" s="570"/>
      <c r="M5" s="571"/>
      <c r="N5" s="299" t="s">
        <v>176</v>
      </c>
      <c r="O5" s="299" t="s">
        <v>106</v>
      </c>
      <c r="P5" s="566"/>
      <c r="Q5" s="577"/>
      <c r="R5" s="566"/>
      <c r="S5" s="568"/>
      <c r="T5" s="594"/>
      <c r="U5" s="85"/>
      <c r="V5" s="541"/>
      <c r="W5" s="85"/>
      <c r="X5" s="85"/>
    </row>
    <row r="6" spans="1:30" s="82" customFormat="1" ht="13.5" customHeight="1">
      <c r="A6" s="539"/>
      <c r="C6" s="88" t="s">
        <v>123</v>
      </c>
      <c r="D6" s="89">
        <f t="shared" ref="D6:D13" si="0">IF(SUM(E6:K6)=0,"-",SUM(E6:K6))</f>
        <v>1</v>
      </c>
      <c r="E6" s="79" t="s">
        <v>91</v>
      </c>
      <c r="F6" s="79">
        <v>1</v>
      </c>
      <c r="G6" s="79" t="s">
        <v>91</v>
      </c>
      <c r="H6" s="79" t="s">
        <v>91</v>
      </c>
      <c r="I6" s="79" t="s">
        <v>91</v>
      </c>
      <c r="J6" s="79" t="s">
        <v>91</v>
      </c>
      <c r="K6" s="79" t="s">
        <v>91</v>
      </c>
      <c r="L6" s="90">
        <f t="shared" ref="L6:L12" si="1">IF(SUM(M6:S6)=0,"-",SUM(M6:S6))</f>
        <v>13</v>
      </c>
      <c r="M6" s="79" t="s">
        <v>91</v>
      </c>
      <c r="N6" s="79">
        <v>6</v>
      </c>
      <c r="O6" s="79" t="s">
        <v>91</v>
      </c>
      <c r="P6" s="79">
        <v>4</v>
      </c>
      <c r="Q6" s="79">
        <v>1</v>
      </c>
      <c r="R6" s="79">
        <v>2</v>
      </c>
      <c r="S6" s="293" t="s">
        <v>91</v>
      </c>
      <c r="T6" s="296">
        <v>1</v>
      </c>
      <c r="U6" s="80"/>
      <c r="V6" s="541"/>
      <c r="W6" s="80"/>
      <c r="X6" s="80"/>
    </row>
    <row r="7" spans="1:30" s="82" customFormat="1" ht="13.5" customHeight="1">
      <c r="A7" s="539"/>
      <c r="C7" s="88" t="s">
        <v>124</v>
      </c>
      <c r="D7" s="90">
        <f t="shared" si="0"/>
        <v>4</v>
      </c>
      <c r="E7" s="79" t="s">
        <v>91</v>
      </c>
      <c r="F7" s="79">
        <v>2</v>
      </c>
      <c r="G7" s="79" t="s">
        <v>91</v>
      </c>
      <c r="H7" s="79">
        <v>2</v>
      </c>
      <c r="I7" s="79" t="s">
        <v>91</v>
      </c>
      <c r="J7" s="79" t="s">
        <v>91</v>
      </c>
      <c r="K7" s="79" t="s">
        <v>91</v>
      </c>
      <c r="L7" s="90">
        <f t="shared" si="1"/>
        <v>12</v>
      </c>
      <c r="M7" s="79" t="s">
        <v>91</v>
      </c>
      <c r="N7" s="79">
        <v>4</v>
      </c>
      <c r="O7" s="79" t="s">
        <v>91</v>
      </c>
      <c r="P7" s="79">
        <v>4</v>
      </c>
      <c r="Q7" s="79">
        <v>2</v>
      </c>
      <c r="R7" s="79">
        <v>2</v>
      </c>
      <c r="S7" s="293" t="s">
        <v>91</v>
      </c>
      <c r="T7" s="296">
        <v>1</v>
      </c>
      <c r="U7" s="80"/>
      <c r="V7" s="541"/>
      <c r="W7" s="80"/>
      <c r="X7" s="80"/>
    </row>
    <row r="8" spans="1:30" s="82" customFormat="1" ht="13.5" customHeight="1">
      <c r="A8" s="539"/>
      <c r="C8" s="88" t="s">
        <v>125</v>
      </c>
      <c r="D8" s="89">
        <f t="shared" si="0"/>
        <v>1</v>
      </c>
      <c r="E8" s="79" t="s">
        <v>91</v>
      </c>
      <c r="F8" s="79">
        <v>1</v>
      </c>
      <c r="G8" s="79" t="s">
        <v>91</v>
      </c>
      <c r="H8" s="79" t="s">
        <v>91</v>
      </c>
      <c r="I8" s="79" t="s">
        <v>91</v>
      </c>
      <c r="J8" s="79" t="s">
        <v>91</v>
      </c>
      <c r="K8" s="79" t="s">
        <v>91</v>
      </c>
      <c r="L8" s="90">
        <f t="shared" si="1"/>
        <v>4</v>
      </c>
      <c r="M8" s="79" t="s">
        <v>91</v>
      </c>
      <c r="N8" s="79">
        <v>3</v>
      </c>
      <c r="O8" s="79" t="s">
        <v>91</v>
      </c>
      <c r="P8" s="79">
        <v>1</v>
      </c>
      <c r="Q8" s="79" t="s">
        <v>91</v>
      </c>
      <c r="R8" s="79" t="s">
        <v>91</v>
      </c>
      <c r="S8" s="293" t="s">
        <v>91</v>
      </c>
      <c r="T8" s="296">
        <v>1</v>
      </c>
      <c r="U8" s="80"/>
      <c r="V8" s="541"/>
      <c r="W8" s="80"/>
      <c r="X8" s="80"/>
    </row>
    <row r="9" spans="1:30" s="82" customFormat="1" ht="13.5" customHeight="1">
      <c r="A9" s="539"/>
      <c r="C9" s="88" t="s">
        <v>126</v>
      </c>
      <c r="D9" s="89" t="str">
        <f t="shared" si="0"/>
        <v>-</v>
      </c>
      <c r="E9" s="79" t="s">
        <v>91</v>
      </c>
      <c r="F9" s="79" t="s">
        <v>91</v>
      </c>
      <c r="G9" s="79" t="s">
        <v>91</v>
      </c>
      <c r="H9" s="79" t="s">
        <v>91</v>
      </c>
      <c r="I9" s="79" t="s">
        <v>91</v>
      </c>
      <c r="J9" s="79" t="s">
        <v>91</v>
      </c>
      <c r="K9" s="79" t="s">
        <v>91</v>
      </c>
      <c r="L9" s="90">
        <f t="shared" si="1"/>
        <v>3</v>
      </c>
      <c r="M9" s="79" t="s">
        <v>91</v>
      </c>
      <c r="N9" s="79">
        <v>2</v>
      </c>
      <c r="O9" s="79" t="s">
        <v>91</v>
      </c>
      <c r="P9" s="79" t="s">
        <v>91</v>
      </c>
      <c r="Q9" s="79">
        <v>1</v>
      </c>
      <c r="R9" s="79" t="s">
        <v>91</v>
      </c>
      <c r="S9" s="293" t="s">
        <v>91</v>
      </c>
      <c r="T9" s="296" t="s">
        <v>91</v>
      </c>
      <c r="U9" s="80"/>
      <c r="V9" s="541"/>
      <c r="W9" s="80"/>
      <c r="X9" s="80"/>
    </row>
    <row r="10" spans="1:30" s="82" customFormat="1" ht="13.5" customHeight="1">
      <c r="A10" s="539"/>
      <c r="C10" s="88" t="s">
        <v>127</v>
      </c>
      <c r="D10" s="90">
        <f t="shared" si="0"/>
        <v>1</v>
      </c>
      <c r="E10" s="79" t="s">
        <v>91</v>
      </c>
      <c r="F10" s="79">
        <v>1</v>
      </c>
      <c r="G10" s="79" t="s">
        <v>91</v>
      </c>
      <c r="H10" s="79" t="s">
        <v>91</v>
      </c>
      <c r="I10" s="79" t="s">
        <v>91</v>
      </c>
      <c r="J10" s="79" t="s">
        <v>91</v>
      </c>
      <c r="K10" s="79" t="s">
        <v>91</v>
      </c>
      <c r="L10" s="90">
        <f t="shared" si="1"/>
        <v>1</v>
      </c>
      <c r="M10" s="79" t="s">
        <v>91</v>
      </c>
      <c r="N10" s="79">
        <v>1</v>
      </c>
      <c r="O10" s="79" t="s">
        <v>91</v>
      </c>
      <c r="P10" s="79" t="s">
        <v>91</v>
      </c>
      <c r="Q10" s="79" t="s">
        <v>91</v>
      </c>
      <c r="R10" s="79" t="s">
        <v>91</v>
      </c>
      <c r="S10" s="293" t="s">
        <v>91</v>
      </c>
      <c r="T10" s="296">
        <v>1</v>
      </c>
      <c r="U10" s="80"/>
      <c r="V10" s="541"/>
      <c r="W10" s="80"/>
      <c r="X10" s="80"/>
    </row>
    <row r="11" spans="1:30" s="82" customFormat="1" ht="13.5" customHeight="1">
      <c r="A11" s="539"/>
      <c r="C11" s="88" t="s">
        <v>128</v>
      </c>
      <c r="D11" s="89">
        <f t="shared" si="0"/>
        <v>1</v>
      </c>
      <c r="E11" s="79" t="s">
        <v>91</v>
      </c>
      <c r="F11" s="79" t="s">
        <v>91</v>
      </c>
      <c r="G11" s="79">
        <v>1</v>
      </c>
      <c r="H11" s="79" t="s">
        <v>91</v>
      </c>
      <c r="I11" s="79" t="s">
        <v>91</v>
      </c>
      <c r="J11" s="79" t="s">
        <v>91</v>
      </c>
      <c r="K11" s="79" t="s">
        <v>91</v>
      </c>
      <c r="L11" s="90">
        <f t="shared" si="1"/>
        <v>4</v>
      </c>
      <c r="M11" s="79" t="s">
        <v>91</v>
      </c>
      <c r="N11" s="79">
        <v>2</v>
      </c>
      <c r="O11" s="79" t="s">
        <v>91</v>
      </c>
      <c r="P11" s="79" t="s">
        <v>91</v>
      </c>
      <c r="Q11" s="79">
        <v>1</v>
      </c>
      <c r="R11" s="79">
        <v>1</v>
      </c>
      <c r="S11" s="293"/>
      <c r="T11" s="296">
        <v>1</v>
      </c>
      <c r="U11" s="80"/>
      <c r="V11" s="541"/>
      <c r="W11" s="80"/>
      <c r="X11" s="80"/>
    </row>
    <row r="12" spans="1:30" s="82" customFormat="1" ht="13.5" customHeight="1">
      <c r="A12" s="539"/>
      <c r="C12" s="88" t="s">
        <v>129</v>
      </c>
      <c r="D12" s="89" t="str">
        <f t="shared" si="0"/>
        <v>-</v>
      </c>
      <c r="E12" s="79" t="s">
        <v>91</v>
      </c>
      <c r="F12" s="79" t="s">
        <v>91</v>
      </c>
      <c r="G12" s="79" t="s">
        <v>91</v>
      </c>
      <c r="H12" s="79" t="s">
        <v>91</v>
      </c>
      <c r="I12" s="79" t="s">
        <v>91</v>
      </c>
      <c r="J12" s="79" t="s">
        <v>91</v>
      </c>
      <c r="K12" s="79" t="s">
        <v>91</v>
      </c>
      <c r="L12" s="90">
        <f t="shared" si="1"/>
        <v>1</v>
      </c>
      <c r="M12" s="79" t="s">
        <v>91</v>
      </c>
      <c r="N12" s="79">
        <v>1</v>
      </c>
      <c r="O12" s="79" t="s">
        <v>91</v>
      </c>
      <c r="P12" s="79" t="s">
        <v>91</v>
      </c>
      <c r="Q12" s="79" t="s">
        <v>91</v>
      </c>
      <c r="R12" s="79" t="s">
        <v>91</v>
      </c>
      <c r="S12" s="293" t="s">
        <v>91</v>
      </c>
      <c r="T12" s="296">
        <v>1</v>
      </c>
      <c r="U12" s="80"/>
      <c r="V12" s="541"/>
      <c r="W12" s="80"/>
      <c r="X12" s="80"/>
    </row>
    <row r="13" spans="1:30" s="82" customFormat="1" ht="13.5" customHeight="1">
      <c r="A13" s="539"/>
      <c r="C13" s="88" t="s">
        <v>130</v>
      </c>
      <c r="D13" s="89" t="str">
        <f t="shared" si="0"/>
        <v>-</v>
      </c>
      <c r="E13" s="79" t="s">
        <v>91</v>
      </c>
      <c r="F13" s="79" t="s">
        <v>91</v>
      </c>
      <c r="G13" s="79" t="s">
        <v>91</v>
      </c>
      <c r="H13" s="79" t="s">
        <v>91</v>
      </c>
      <c r="I13" s="79" t="s">
        <v>91</v>
      </c>
      <c r="J13" s="79" t="s">
        <v>91</v>
      </c>
      <c r="K13" s="79" t="s">
        <v>91</v>
      </c>
      <c r="L13" s="90">
        <v>1</v>
      </c>
      <c r="M13" s="79" t="s">
        <v>91</v>
      </c>
      <c r="N13" s="79">
        <v>1</v>
      </c>
      <c r="O13" s="79" t="s">
        <v>91</v>
      </c>
      <c r="P13" s="79" t="s">
        <v>91</v>
      </c>
      <c r="Q13" s="79" t="s">
        <v>91</v>
      </c>
      <c r="R13" s="79" t="s">
        <v>91</v>
      </c>
      <c r="S13" s="293" t="s">
        <v>91</v>
      </c>
      <c r="T13" s="296">
        <v>1</v>
      </c>
      <c r="U13" s="80"/>
      <c r="V13" s="541"/>
      <c r="W13" s="80"/>
      <c r="X13" s="80"/>
    </row>
    <row r="14" spans="1:30" s="82" customFormat="1" ht="13.5" customHeight="1">
      <c r="A14" s="539"/>
      <c r="C14" s="205" t="s">
        <v>35</v>
      </c>
      <c r="D14" s="145">
        <v>8</v>
      </c>
      <c r="E14" s="145" t="s">
        <v>91</v>
      </c>
      <c r="F14" s="145">
        <v>5</v>
      </c>
      <c r="G14" s="145">
        <v>1</v>
      </c>
      <c r="H14" s="145">
        <v>2</v>
      </c>
      <c r="I14" s="145" t="s">
        <v>91</v>
      </c>
      <c r="J14" s="145" t="s">
        <v>91</v>
      </c>
      <c r="K14" s="145" t="s">
        <v>91</v>
      </c>
      <c r="L14" s="145">
        <v>39</v>
      </c>
      <c r="M14" s="145" t="s">
        <v>91</v>
      </c>
      <c r="N14" s="145">
        <v>20</v>
      </c>
      <c r="O14" s="145" t="s">
        <v>91</v>
      </c>
      <c r="P14" s="145">
        <v>9</v>
      </c>
      <c r="Q14" s="145">
        <v>5</v>
      </c>
      <c r="R14" s="145">
        <v>5</v>
      </c>
      <c r="S14" s="294" t="s">
        <v>91</v>
      </c>
      <c r="T14" s="297">
        <v>7</v>
      </c>
      <c r="U14" s="80"/>
      <c r="V14" s="541"/>
      <c r="W14" s="80"/>
      <c r="X14" s="80"/>
    </row>
    <row r="15" spans="1:30" s="94" customFormat="1" ht="13.5" customHeight="1" thickBot="1">
      <c r="A15" s="539"/>
      <c r="C15" s="92" t="s">
        <v>177</v>
      </c>
      <c r="D15" s="209">
        <v>566</v>
      </c>
      <c r="E15" s="146">
        <v>15</v>
      </c>
      <c r="F15" s="146">
        <v>92</v>
      </c>
      <c r="G15" s="146">
        <v>30</v>
      </c>
      <c r="H15" s="146">
        <v>386</v>
      </c>
      <c r="I15" s="146">
        <v>24</v>
      </c>
      <c r="J15" s="146">
        <v>11</v>
      </c>
      <c r="K15" s="146">
        <v>8</v>
      </c>
      <c r="L15" s="207">
        <v>3370</v>
      </c>
      <c r="M15" s="146">
        <v>48</v>
      </c>
      <c r="N15" s="146">
        <v>290</v>
      </c>
      <c r="O15" s="146">
        <v>18</v>
      </c>
      <c r="P15" s="146">
        <v>1683</v>
      </c>
      <c r="Q15" s="146">
        <v>441</v>
      </c>
      <c r="R15" s="146">
        <v>847</v>
      </c>
      <c r="S15" s="295">
        <v>43</v>
      </c>
      <c r="T15" s="298">
        <v>276</v>
      </c>
      <c r="U15" s="93"/>
      <c r="V15" s="541"/>
      <c r="W15" s="93"/>
      <c r="X15" s="93"/>
    </row>
    <row r="16" spans="1:30" ht="9.75" customHeight="1" thickBot="1">
      <c r="A16" s="539"/>
      <c r="C16" s="83"/>
      <c r="D16" s="77"/>
      <c r="E16" s="77"/>
      <c r="F16" s="78"/>
      <c r="G16" s="78"/>
      <c r="H16" s="78"/>
      <c r="I16" s="78"/>
      <c r="J16" s="78"/>
      <c r="K16" s="78"/>
      <c r="L16" s="49"/>
      <c r="M16" s="78"/>
      <c r="N16" s="78"/>
      <c r="O16" s="78"/>
      <c r="P16" s="78"/>
      <c r="Q16" s="78"/>
      <c r="R16" s="78"/>
      <c r="S16" s="78"/>
      <c r="T16" s="78"/>
      <c r="U16" s="78"/>
      <c r="V16" s="541"/>
      <c r="W16" s="78"/>
      <c r="X16" s="78"/>
      <c r="Y16" s="78"/>
      <c r="Z16" s="78"/>
      <c r="AA16" s="107"/>
      <c r="AB16" s="78"/>
      <c r="AC16" s="78"/>
      <c r="AD16" s="78"/>
    </row>
    <row r="17" spans="1:22" s="370" customFormat="1" ht="13.5" customHeight="1">
      <c r="A17" s="539"/>
      <c r="C17" s="84"/>
      <c r="D17" s="574" t="s">
        <v>165</v>
      </c>
      <c r="E17" s="574" t="s">
        <v>166</v>
      </c>
      <c r="F17" s="574" t="s">
        <v>105</v>
      </c>
      <c r="G17" s="574" t="s">
        <v>167</v>
      </c>
      <c r="H17" s="583" t="s">
        <v>217</v>
      </c>
      <c r="I17" s="586" t="s">
        <v>168</v>
      </c>
      <c r="J17" s="85"/>
      <c r="K17" s="85"/>
      <c r="L17" s="85"/>
      <c r="V17" s="541"/>
    </row>
    <row r="18" spans="1:22" s="370" customFormat="1" ht="13.5" customHeight="1">
      <c r="A18" s="539"/>
      <c r="C18" s="86"/>
      <c r="D18" s="575"/>
      <c r="E18" s="575"/>
      <c r="F18" s="575"/>
      <c r="G18" s="575"/>
      <c r="H18" s="584"/>
      <c r="I18" s="587"/>
      <c r="J18" s="85"/>
      <c r="K18" s="85"/>
      <c r="L18" s="85"/>
      <c r="V18" s="541"/>
    </row>
    <row r="19" spans="1:22" s="370" customFormat="1" ht="60" customHeight="1">
      <c r="A19" s="539"/>
      <c r="C19" s="87"/>
      <c r="D19" s="566"/>
      <c r="E19" s="566"/>
      <c r="F19" s="566"/>
      <c r="G19" s="566"/>
      <c r="H19" s="585"/>
      <c r="I19" s="588"/>
      <c r="J19" s="85"/>
      <c r="K19" s="85"/>
      <c r="L19" s="85"/>
      <c r="V19" s="541"/>
    </row>
    <row r="20" spans="1:22" s="82" customFormat="1" ht="13.5" customHeight="1">
      <c r="A20" s="539"/>
      <c r="C20" s="88" t="s">
        <v>123</v>
      </c>
      <c r="D20" s="79">
        <v>12</v>
      </c>
      <c r="E20" s="79">
        <v>5</v>
      </c>
      <c r="F20" s="79" t="s">
        <v>91</v>
      </c>
      <c r="G20" s="79">
        <v>19</v>
      </c>
      <c r="H20" s="79">
        <v>1</v>
      </c>
      <c r="I20" s="91" t="s">
        <v>91</v>
      </c>
      <c r="J20" s="80"/>
      <c r="K20" s="80"/>
      <c r="L20" s="80"/>
      <c r="V20" s="541"/>
    </row>
    <row r="21" spans="1:22" s="82" customFormat="1" ht="13.5" customHeight="1">
      <c r="A21" s="539"/>
      <c r="C21" s="88" t="s">
        <v>124</v>
      </c>
      <c r="D21" s="79">
        <v>17</v>
      </c>
      <c r="E21" s="79">
        <v>2</v>
      </c>
      <c r="F21" s="79">
        <v>1</v>
      </c>
      <c r="G21" s="79">
        <v>21</v>
      </c>
      <c r="H21" s="79">
        <v>1</v>
      </c>
      <c r="I21" s="91">
        <v>1</v>
      </c>
      <c r="J21" s="80"/>
      <c r="K21" s="80"/>
      <c r="L21" s="80"/>
      <c r="V21" s="541"/>
    </row>
    <row r="22" spans="1:22" s="82" customFormat="1" ht="13.5" customHeight="1">
      <c r="A22" s="539"/>
      <c r="C22" s="88" t="s">
        <v>125</v>
      </c>
      <c r="D22" s="79">
        <v>2</v>
      </c>
      <c r="E22" s="79" t="s">
        <v>91</v>
      </c>
      <c r="F22" s="79" t="s">
        <v>91</v>
      </c>
      <c r="G22" s="79">
        <v>5</v>
      </c>
      <c r="H22" s="79">
        <v>1</v>
      </c>
      <c r="I22" s="91" t="s">
        <v>91</v>
      </c>
      <c r="J22" s="80"/>
      <c r="K22" s="80"/>
      <c r="L22" s="80"/>
      <c r="V22" s="541"/>
    </row>
    <row r="23" spans="1:22" s="82" customFormat="1" ht="13.5" customHeight="1">
      <c r="A23" s="539"/>
      <c r="C23" s="88" t="s">
        <v>126</v>
      </c>
      <c r="D23" s="79">
        <v>1</v>
      </c>
      <c r="E23" s="79" t="s">
        <v>91</v>
      </c>
      <c r="F23" s="79" t="s">
        <v>91</v>
      </c>
      <c r="G23" s="79">
        <v>3</v>
      </c>
      <c r="H23" s="79">
        <v>1</v>
      </c>
      <c r="I23" s="91" t="s">
        <v>91</v>
      </c>
      <c r="J23" s="80"/>
      <c r="K23" s="80"/>
      <c r="L23" s="80"/>
      <c r="V23" s="541"/>
    </row>
    <row r="24" spans="1:22" s="82" customFormat="1" ht="13.5" customHeight="1">
      <c r="A24" s="539"/>
      <c r="C24" s="88" t="s">
        <v>127</v>
      </c>
      <c r="D24" s="79">
        <v>2</v>
      </c>
      <c r="E24" s="79" t="s">
        <v>91</v>
      </c>
      <c r="F24" s="79" t="s">
        <v>91</v>
      </c>
      <c r="G24" s="79">
        <v>2</v>
      </c>
      <c r="H24" s="79">
        <v>1</v>
      </c>
      <c r="I24" s="91" t="s">
        <v>91</v>
      </c>
      <c r="J24" s="80"/>
      <c r="K24" s="80"/>
      <c r="L24" s="80"/>
      <c r="V24" s="541"/>
    </row>
    <row r="25" spans="1:22" s="82" customFormat="1" ht="13.5" customHeight="1">
      <c r="A25" s="539"/>
      <c r="C25" s="88" t="s">
        <v>128</v>
      </c>
      <c r="D25" s="79">
        <v>2</v>
      </c>
      <c r="E25" s="79" t="s">
        <v>91</v>
      </c>
      <c r="F25" s="79" t="s">
        <v>91</v>
      </c>
      <c r="G25" s="79">
        <v>3</v>
      </c>
      <c r="H25" s="79">
        <v>1</v>
      </c>
      <c r="I25" s="91" t="s">
        <v>91</v>
      </c>
      <c r="J25" s="80"/>
      <c r="K25" s="80"/>
      <c r="L25" s="80"/>
      <c r="V25" s="541"/>
    </row>
    <row r="26" spans="1:22" s="82" customFormat="1" ht="13.5" customHeight="1">
      <c r="A26" s="539"/>
      <c r="C26" s="88" t="s">
        <v>129</v>
      </c>
      <c r="D26" s="79">
        <v>1</v>
      </c>
      <c r="E26" s="79" t="s">
        <v>91</v>
      </c>
      <c r="F26" s="79" t="s">
        <v>91</v>
      </c>
      <c r="G26" s="79" t="s">
        <v>91</v>
      </c>
      <c r="H26" s="79">
        <v>1</v>
      </c>
      <c r="I26" s="91" t="s">
        <v>91</v>
      </c>
      <c r="J26" s="80"/>
      <c r="K26" s="80"/>
      <c r="L26" s="80"/>
      <c r="V26" s="541"/>
    </row>
    <row r="27" spans="1:22" s="82" customFormat="1" ht="13.5" customHeight="1">
      <c r="A27" s="539"/>
      <c r="C27" s="88" t="s">
        <v>130</v>
      </c>
      <c r="D27" s="79">
        <v>1</v>
      </c>
      <c r="E27" s="79">
        <v>1</v>
      </c>
      <c r="F27" s="79" t="s">
        <v>91</v>
      </c>
      <c r="G27" s="79" t="s">
        <v>91</v>
      </c>
      <c r="H27" s="79">
        <v>1</v>
      </c>
      <c r="I27" s="91" t="s">
        <v>91</v>
      </c>
      <c r="J27" s="80"/>
      <c r="K27" s="80"/>
      <c r="L27" s="80"/>
      <c r="V27" s="541"/>
    </row>
    <row r="28" spans="1:22" s="82" customFormat="1" ht="13.5" customHeight="1">
      <c r="A28" s="539"/>
      <c r="C28" s="205" t="s">
        <v>35</v>
      </c>
      <c r="D28" s="145">
        <v>38</v>
      </c>
      <c r="E28" s="145">
        <v>8</v>
      </c>
      <c r="F28" s="145">
        <v>1</v>
      </c>
      <c r="G28" s="145">
        <v>53</v>
      </c>
      <c r="H28" s="145">
        <v>8</v>
      </c>
      <c r="I28" s="206">
        <v>1</v>
      </c>
      <c r="J28" s="80"/>
      <c r="K28" s="80"/>
      <c r="L28" s="80"/>
      <c r="V28" s="541"/>
    </row>
    <row r="29" spans="1:22" s="94" customFormat="1" ht="13.5" customHeight="1" thickBot="1">
      <c r="A29" s="539"/>
      <c r="C29" s="92" t="s">
        <v>177</v>
      </c>
      <c r="D29" s="207">
        <v>2983</v>
      </c>
      <c r="E29" s="146">
        <v>733</v>
      </c>
      <c r="F29" s="146">
        <v>47</v>
      </c>
      <c r="G29" s="146">
        <v>2424</v>
      </c>
      <c r="H29" s="146">
        <v>143</v>
      </c>
      <c r="I29" s="208">
        <v>59</v>
      </c>
      <c r="J29" s="93"/>
      <c r="K29" s="93"/>
      <c r="L29" s="93"/>
      <c r="V29" s="541"/>
    </row>
    <row r="30" spans="1:22" s="94" customFormat="1" ht="6" customHeight="1">
      <c r="A30" s="539"/>
      <c r="C30" s="95"/>
      <c r="D30" s="96"/>
      <c r="E30" s="96"/>
      <c r="F30" s="96"/>
      <c r="G30" s="96"/>
      <c r="H30" s="96"/>
      <c r="I30" s="96"/>
      <c r="J30" s="93"/>
      <c r="K30" s="93"/>
      <c r="L30" s="93"/>
      <c r="V30" s="541"/>
    </row>
    <row r="31" spans="1:22" s="94" customFormat="1" ht="11.25" customHeight="1">
      <c r="A31" s="539"/>
      <c r="C31" s="347" t="s">
        <v>539</v>
      </c>
      <c r="D31" s="96"/>
      <c r="E31" s="96"/>
      <c r="F31" s="96"/>
      <c r="G31" s="96"/>
      <c r="H31" s="96"/>
      <c r="I31" s="96"/>
      <c r="J31" s="93"/>
      <c r="K31" s="93"/>
      <c r="L31" s="93"/>
      <c r="V31" s="541"/>
    </row>
    <row r="32" spans="1:22" s="94" customFormat="1" ht="11.25" customHeight="1">
      <c r="A32" s="539"/>
      <c r="C32" s="280" t="s">
        <v>268</v>
      </c>
      <c r="D32" s="96"/>
      <c r="E32" s="96"/>
      <c r="F32" s="96"/>
      <c r="G32" s="96"/>
      <c r="H32" s="96"/>
      <c r="I32" s="96"/>
      <c r="J32" s="93"/>
      <c r="K32" s="93"/>
      <c r="L32" s="93"/>
      <c r="V32" s="541"/>
    </row>
    <row r="33" spans="1:30" ht="12.75" customHeight="1">
      <c r="A33" s="316"/>
      <c r="C33" s="52"/>
      <c r="E33" s="49"/>
      <c r="F33" s="49"/>
      <c r="G33" s="49"/>
      <c r="H33" s="49"/>
      <c r="I33" s="49"/>
      <c r="J33" s="49"/>
      <c r="K33" s="49"/>
      <c r="L33" s="49"/>
      <c r="M33" s="49"/>
      <c r="N33" s="49"/>
      <c r="O33" s="49"/>
      <c r="P33" s="49"/>
      <c r="Q33" s="49"/>
      <c r="R33" s="49"/>
      <c r="S33" s="49"/>
      <c r="T33" s="49"/>
      <c r="U33" s="49"/>
      <c r="V33" s="316"/>
      <c r="W33" s="49"/>
      <c r="X33" s="49"/>
      <c r="Y33" s="49"/>
      <c r="Z33" s="49"/>
      <c r="AA33" s="49"/>
      <c r="AB33" s="78"/>
      <c r="AC33" s="78"/>
      <c r="AD33" s="78"/>
    </row>
    <row r="34" spans="1:30">
      <c r="A34" s="316"/>
      <c r="C34" s="53"/>
      <c r="D34" s="78"/>
      <c r="E34" s="78"/>
      <c r="F34" s="78"/>
      <c r="G34" s="78"/>
      <c r="H34" s="78"/>
      <c r="I34" s="78"/>
      <c r="J34" s="78"/>
      <c r="K34" s="78"/>
      <c r="L34" s="78"/>
      <c r="M34" s="78"/>
      <c r="N34" s="78"/>
      <c r="O34" s="78"/>
      <c r="P34" s="78"/>
      <c r="Q34" s="78"/>
      <c r="R34" s="78"/>
      <c r="S34" s="78"/>
      <c r="T34" s="78"/>
      <c r="U34" s="78"/>
      <c r="V34" s="316"/>
      <c r="W34" s="78"/>
      <c r="X34" s="78"/>
      <c r="Y34" s="78"/>
      <c r="Z34" s="78"/>
      <c r="AA34" s="78"/>
      <c r="AB34" s="78"/>
      <c r="AC34" s="78"/>
      <c r="AD34" s="78"/>
    </row>
    <row r="35" spans="1:30">
      <c r="A35" s="316"/>
      <c r="C35" s="53"/>
      <c r="D35" s="78"/>
      <c r="E35" s="78"/>
      <c r="F35" s="78"/>
      <c r="G35" s="78"/>
      <c r="H35" s="78"/>
      <c r="I35" s="78"/>
      <c r="J35" s="78"/>
      <c r="K35" s="78"/>
      <c r="L35" s="78"/>
      <c r="M35" s="78"/>
      <c r="N35" s="78"/>
      <c r="O35" s="78"/>
      <c r="P35" s="78"/>
      <c r="Q35" s="78"/>
      <c r="R35" s="78"/>
      <c r="S35" s="78"/>
      <c r="T35" s="78"/>
      <c r="U35" s="78"/>
      <c r="V35" s="316"/>
      <c r="W35" s="78"/>
      <c r="X35" s="78"/>
      <c r="Y35" s="78"/>
      <c r="Z35" s="78"/>
      <c r="AA35" s="78"/>
      <c r="AB35" s="78"/>
      <c r="AC35" s="78"/>
      <c r="AD35" s="78"/>
    </row>
    <row r="36" spans="1:30">
      <c r="A36" s="316"/>
      <c r="C36" s="53"/>
      <c r="D36" s="78"/>
      <c r="E36" s="78"/>
      <c r="F36" s="78"/>
      <c r="G36" s="78"/>
      <c r="H36" s="78"/>
      <c r="I36" s="78"/>
      <c r="J36" s="78"/>
      <c r="K36" s="78"/>
      <c r="L36" s="78"/>
      <c r="M36" s="78"/>
      <c r="N36" s="78"/>
      <c r="O36" s="78"/>
      <c r="P36" s="78"/>
      <c r="Q36" s="78"/>
      <c r="R36" s="78"/>
      <c r="S36" s="78"/>
      <c r="T36" s="78"/>
      <c r="U36" s="78"/>
      <c r="V36" s="316"/>
      <c r="W36" s="78"/>
      <c r="X36" s="78"/>
      <c r="Y36" s="78"/>
      <c r="Z36" s="78"/>
      <c r="AA36" s="78"/>
      <c r="AB36" s="78"/>
      <c r="AC36" s="78"/>
      <c r="AD36" s="78"/>
    </row>
    <row r="37" spans="1:30">
      <c r="C37" s="53"/>
      <c r="D37" s="78"/>
      <c r="E37" s="78"/>
      <c r="F37" s="78"/>
      <c r="G37" s="78"/>
      <c r="H37" s="78"/>
      <c r="I37" s="78"/>
      <c r="J37" s="78"/>
      <c r="K37" s="78"/>
      <c r="L37" s="78"/>
      <c r="M37" s="78"/>
      <c r="N37" s="78"/>
      <c r="O37" s="78"/>
      <c r="P37" s="78"/>
      <c r="Q37" s="78"/>
      <c r="R37" s="78"/>
      <c r="S37" s="78"/>
      <c r="T37" s="78"/>
      <c r="U37" s="78"/>
      <c r="W37" s="78"/>
      <c r="X37" s="78"/>
      <c r="Y37" s="78"/>
      <c r="Z37" s="78"/>
      <c r="AA37" s="78"/>
      <c r="AB37" s="78"/>
      <c r="AC37" s="78"/>
      <c r="AD37" s="78"/>
    </row>
    <row r="38" spans="1:30">
      <c r="C38" s="53"/>
      <c r="D38" s="78"/>
      <c r="E38" s="78"/>
      <c r="F38" s="78"/>
      <c r="G38" s="78"/>
      <c r="H38" s="78"/>
      <c r="I38" s="78"/>
      <c r="J38" s="78"/>
      <c r="K38" s="78"/>
      <c r="L38" s="78"/>
      <c r="M38" s="78"/>
      <c r="N38" s="78"/>
      <c r="O38" s="78"/>
      <c r="P38" s="78"/>
      <c r="Q38" s="78"/>
      <c r="R38" s="78"/>
      <c r="S38" s="78"/>
      <c r="T38" s="78"/>
      <c r="U38" s="78"/>
      <c r="W38" s="78"/>
      <c r="X38" s="78"/>
      <c r="Y38" s="78"/>
      <c r="Z38" s="78"/>
      <c r="AA38" s="78"/>
      <c r="AB38" s="78"/>
      <c r="AC38" s="78"/>
      <c r="AD38" s="78"/>
    </row>
    <row r="39" spans="1:30">
      <c r="C39" s="53"/>
      <c r="D39" s="78"/>
      <c r="E39" s="78"/>
      <c r="F39" s="78"/>
      <c r="G39" s="78"/>
      <c r="H39" s="78"/>
      <c r="I39" s="78"/>
      <c r="J39" s="78"/>
      <c r="K39" s="78"/>
      <c r="L39" s="78"/>
      <c r="M39" s="78"/>
      <c r="N39" s="78"/>
      <c r="O39" s="78"/>
      <c r="P39" s="78"/>
      <c r="Q39" s="78"/>
      <c r="R39" s="78"/>
      <c r="S39" s="78"/>
      <c r="T39" s="78"/>
      <c r="U39" s="78"/>
      <c r="W39" s="78"/>
      <c r="X39" s="78"/>
      <c r="Y39" s="78"/>
      <c r="Z39" s="78"/>
      <c r="AA39" s="78"/>
      <c r="AB39" s="78"/>
      <c r="AC39" s="78"/>
      <c r="AD39" s="78"/>
    </row>
    <row r="40" spans="1:30">
      <c r="C40" s="53"/>
      <c r="D40" s="78"/>
      <c r="E40" s="78"/>
      <c r="F40" s="78"/>
      <c r="G40" s="78"/>
      <c r="H40" s="78"/>
      <c r="I40" s="78"/>
      <c r="J40" s="78"/>
      <c r="K40" s="78"/>
      <c r="L40" s="78"/>
      <c r="M40" s="78"/>
      <c r="N40" s="78"/>
      <c r="O40" s="78"/>
      <c r="P40" s="78"/>
      <c r="Q40" s="78"/>
      <c r="R40" s="78"/>
      <c r="S40" s="78"/>
      <c r="T40" s="78"/>
      <c r="U40" s="78"/>
      <c r="W40" s="78"/>
      <c r="X40" s="78"/>
      <c r="Y40" s="78"/>
      <c r="Z40" s="78"/>
      <c r="AA40" s="78"/>
      <c r="AB40" s="78"/>
      <c r="AC40" s="78"/>
      <c r="AD40" s="78"/>
    </row>
    <row r="41" spans="1:30">
      <c r="C41" s="53"/>
      <c r="D41" s="78"/>
      <c r="E41" s="78"/>
      <c r="F41" s="78"/>
      <c r="G41" s="78"/>
      <c r="H41" s="78"/>
      <c r="I41" s="78"/>
      <c r="J41" s="78"/>
      <c r="K41" s="78"/>
      <c r="L41" s="78"/>
      <c r="M41" s="78"/>
      <c r="N41" s="78"/>
      <c r="O41" s="78"/>
      <c r="P41" s="78"/>
      <c r="Q41" s="78"/>
      <c r="R41" s="78"/>
      <c r="S41" s="78"/>
      <c r="T41" s="78"/>
      <c r="U41" s="78"/>
      <c r="W41" s="78"/>
      <c r="X41" s="78"/>
      <c r="Y41" s="78"/>
      <c r="Z41" s="78"/>
      <c r="AA41" s="78"/>
      <c r="AB41" s="78"/>
      <c r="AC41" s="78"/>
      <c r="AD41" s="78"/>
    </row>
  </sheetData>
  <mergeCells count="26">
    <mergeCell ref="V1:V32"/>
    <mergeCell ref="D3:K3"/>
    <mergeCell ref="D4:D5"/>
    <mergeCell ref="E4:E5"/>
    <mergeCell ref="F4:G4"/>
    <mergeCell ref="J4:J5"/>
    <mergeCell ref="G17:G19"/>
    <mergeCell ref="H17:H19"/>
    <mergeCell ref="I17:I19"/>
    <mergeCell ref="H4:H5"/>
    <mergeCell ref="K4:K5"/>
    <mergeCell ref="Q1:T2"/>
    <mergeCell ref="L3:S3"/>
    <mergeCell ref="T3:T5"/>
    <mergeCell ref="P4:P5"/>
    <mergeCell ref="Q4:Q5"/>
    <mergeCell ref="A1:A32"/>
    <mergeCell ref="D17:D19"/>
    <mergeCell ref="E17:E19"/>
    <mergeCell ref="F17:F19"/>
    <mergeCell ref="I4:I5"/>
    <mergeCell ref="R4:R5"/>
    <mergeCell ref="S4:S5"/>
    <mergeCell ref="L4:L5"/>
    <mergeCell ref="M4:M5"/>
    <mergeCell ref="N4:O4"/>
  </mergeCells>
  <phoneticPr fontId="3"/>
  <pageMargins left="0.31496062992125984" right="0.31496062992125984" top="0.94488188976377963" bottom="0.94488188976377963" header="0.31496062992125984" footer="0.31496062992125984"/>
  <pageSetup paperSize="9"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8"/>
  <sheetViews>
    <sheetView zoomScale="75" zoomScaleNormal="75" workbookViewId="0">
      <selection activeCell="N21" sqref="N21"/>
    </sheetView>
  </sheetViews>
  <sheetFormatPr defaultRowHeight="13.5"/>
  <cols>
    <col min="1" max="1" width="2.75" style="310" bestFit="1" customWidth="1"/>
    <col min="2" max="2" width="6.75" style="61" customWidth="1"/>
    <col min="3" max="3" width="12" style="61" customWidth="1"/>
    <col min="4" max="4" width="8.125" style="61" customWidth="1"/>
    <col min="5" max="5" width="8.125" style="142" customWidth="1"/>
    <col min="6" max="6" width="8.125" style="61" customWidth="1"/>
    <col min="7" max="7" width="8.125" style="142" customWidth="1"/>
    <col min="8" max="8" width="8.125" style="61" customWidth="1"/>
    <col min="9" max="9" width="8.125" style="142" customWidth="1"/>
    <col min="10" max="10" width="8.125" style="61" customWidth="1"/>
    <col min="11" max="11" width="8.125" style="142" customWidth="1"/>
    <col min="12" max="12" width="8.125" style="61" customWidth="1"/>
    <col min="13" max="13" width="8.125" style="142" customWidth="1"/>
    <col min="14" max="14" width="8.125" style="61" customWidth="1"/>
    <col min="15" max="15" width="8.125" style="142" customWidth="1"/>
    <col min="16" max="16" width="8.125" style="61" customWidth="1"/>
    <col min="17" max="17" width="8.125" style="142" customWidth="1"/>
    <col min="18" max="18" width="6" style="61" customWidth="1"/>
    <col min="19" max="19" width="2.75" style="310" bestFit="1" customWidth="1"/>
    <col min="20" max="20" width="8.875" style="142" customWidth="1"/>
    <col min="21" max="252" width="9" style="61"/>
    <col min="253" max="253" width="30.5" style="61" customWidth="1"/>
    <col min="254" max="254" width="8" style="61" bestFit="1" customWidth="1"/>
    <col min="255" max="255" width="7.375" style="61" bestFit="1" customWidth="1"/>
    <col min="256" max="257" width="8.75" style="61" customWidth="1"/>
    <col min="258" max="275" width="8.875" style="61" customWidth="1"/>
    <col min="276" max="276" width="14.875" style="61" customWidth="1"/>
    <col min="277" max="508" width="9" style="61"/>
    <col min="509" max="509" width="30.5" style="61" customWidth="1"/>
    <col min="510" max="510" width="8" style="61" bestFit="1" customWidth="1"/>
    <col min="511" max="511" width="7.375" style="61" bestFit="1" customWidth="1"/>
    <col min="512" max="513" width="8.75" style="61" customWidth="1"/>
    <col min="514" max="531" width="8.875" style="61" customWidth="1"/>
    <col min="532" max="532" width="14.875" style="61" customWidth="1"/>
    <col min="533" max="764" width="9" style="61"/>
    <col min="765" max="765" width="30.5" style="61" customWidth="1"/>
    <col min="766" max="766" width="8" style="61" bestFit="1" customWidth="1"/>
    <col min="767" max="767" width="7.375" style="61" bestFit="1" customWidth="1"/>
    <col min="768" max="769" width="8.75" style="61" customWidth="1"/>
    <col min="770" max="787" width="8.875" style="61" customWidth="1"/>
    <col min="788" max="788" width="14.875" style="61" customWidth="1"/>
    <col min="789" max="1020" width="9" style="61"/>
    <col min="1021" max="1021" width="30.5" style="61" customWidth="1"/>
    <col min="1022" max="1022" width="8" style="61" bestFit="1" customWidth="1"/>
    <col min="1023" max="1023" width="7.375" style="61" bestFit="1" customWidth="1"/>
    <col min="1024" max="1025" width="8.75" style="61" customWidth="1"/>
    <col min="1026" max="1043" width="8.875" style="61" customWidth="1"/>
    <col min="1044" max="1044" width="14.875" style="61" customWidth="1"/>
    <col min="1045" max="1276" width="9" style="61"/>
    <col min="1277" max="1277" width="30.5" style="61" customWidth="1"/>
    <col min="1278" max="1278" width="8" style="61" bestFit="1" customWidth="1"/>
    <col min="1279" max="1279" width="7.375" style="61" bestFit="1" customWidth="1"/>
    <col min="1280" max="1281" width="8.75" style="61" customWidth="1"/>
    <col min="1282" max="1299" width="8.875" style="61" customWidth="1"/>
    <col min="1300" max="1300" width="14.875" style="61" customWidth="1"/>
    <col min="1301" max="1532" width="9" style="61"/>
    <col min="1533" max="1533" width="30.5" style="61" customWidth="1"/>
    <col min="1534" max="1534" width="8" style="61" bestFit="1" customWidth="1"/>
    <col min="1535" max="1535" width="7.375" style="61" bestFit="1" customWidth="1"/>
    <col min="1536" max="1537" width="8.75" style="61" customWidth="1"/>
    <col min="1538" max="1555" width="8.875" style="61" customWidth="1"/>
    <col min="1556" max="1556" width="14.875" style="61" customWidth="1"/>
    <col min="1557" max="1788" width="9" style="61"/>
    <col min="1789" max="1789" width="30.5" style="61" customWidth="1"/>
    <col min="1790" max="1790" width="8" style="61" bestFit="1" customWidth="1"/>
    <col min="1791" max="1791" width="7.375" style="61" bestFit="1" customWidth="1"/>
    <col min="1792" max="1793" width="8.75" style="61" customWidth="1"/>
    <col min="1794" max="1811" width="8.875" style="61" customWidth="1"/>
    <col min="1812" max="1812" width="14.875" style="61" customWidth="1"/>
    <col min="1813" max="2044" width="9" style="61"/>
    <col min="2045" max="2045" width="30.5" style="61" customWidth="1"/>
    <col min="2046" max="2046" width="8" style="61" bestFit="1" customWidth="1"/>
    <col min="2047" max="2047" width="7.375" style="61" bestFit="1" customWidth="1"/>
    <col min="2048" max="2049" width="8.75" style="61" customWidth="1"/>
    <col min="2050" max="2067" width="8.875" style="61" customWidth="1"/>
    <col min="2068" max="2068" width="14.875" style="61" customWidth="1"/>
    <col min="2069" max="2300" width="9" style="61"/>
    <col min="2301" max="2301" width="30.5" style="61" customWidth="1"/>
    <col min="2302" max="2302" width="8" style="61" bestFit="1" customWidth="1"/>
    <col min="2303" max="2303" width="7.375" style="61" bestFit="1" customWidth="1"/>
    <col min="2304" max="2305" width="8.75" style="61" customWidth="1"/>
    <col min="2306" max="2323" width="8.875" style="61" customWidth="1"/>
    <col min="2324" max="2324" width="14.875" style="61" customWidth="1"/>
    <col min="2325" max="2556" width="9" style="61"/>
    <col min="2557" max="2557" width="30.5" style="61" customWidth="1"/>
    <col min="2558" max="2558" width="8" style="61" bestFit="1" customWidth="1"/>
    <col min="2559" max="2559" width="7.375" style="61" bestFit="1" customWidth="1"/>
    <col min="2560" max="2561" width="8.75" style="61" customWidth="1"/>
    <col min="2562" max="2579" width="8.875" style="61" customWidth="1"/>
    <col min="2580" max="2580" width="14.875" style="61" customWidth="1"/>
    <col min="2581" max="2812" width="9" style="61"/>
    <col min="2813" max="2813" width="30.5" style="61" customWidth="1"/>
    <col min="2814" max="2814" width="8" style="61" bestFit="1" customWidth="1"/>
    <col min="2815" max="2815" width="7.375" style="61" bestFit="1" customWidth="1"/>
    <col min="2816" max="2817" width="8.75" style="61" customWidth="1"/>
    <col min="2818" max="2835" width="8.875" style="61" customWidth="1"/>
    <col min="2836" max="2836" width="14.875" style="61" customWidth="1"/>
    <col min="2837" max="3068" width="9" style="61"/>
    <col min="3069" max="3069" width="30.5" style="61" customWidth="1"/>
    <col min="3070" max="3070" width="8" style="61" bestFit="1" customWidth="1"/>
    <col min="3071" max="3071" width="7.375" style="61" bestFit="1" customWidth="1"/>
    <col min="3072" max="3073" width="8.75" style="61" customWidth="1"/>
    <col min="3074" max="3091" width="8.875" style="61" customWidth="1"/>
    <col min="3092" max="3092" width="14.875" style="61" customWidth="1"/>
    <col min="3093" max="3324" width="9" style="61"/>
    <col min="3325" max="3325" width="30.5" style="61" customWidth="1"/>
    <col min="3326" max="3326" width="8" style="61" bestFit="1" customWidth="1"/>
    <col min="3327" max="3327" width="7.375" style="61" bestFit="1" customWidth="1"/>
    <col min="3328" max="3329" width="8.75" style="61" customWidth="1"/>
    <col min="3330" max="3347" width="8.875" style="61" customWidth="1"/>
    <col min="3348" max="3348" width="14.875" style="61" customWidth="1"/>
    <col min="3349" max="3580" width="9" style="61"/>
    <col min="3581" max="3581" width="30.5" style="61" customWidth="1"/>
    <col min="3582" max="3582" width="8" style="61" bestFit="1" customWidth="1"/>
    <col min="3583" max="3583" width="7.375" style="61" bestFit="1" customWidth="1"/>
    <col min="3584" max="3585" width="8.75" style="61" customWidth="1"/>
    <col min="3586" max="3603" width="8.875" style="61" customWidth="1"/>
    <col min="3604" max="3604" width="14.875" style="61" customWidth="1"/>
    <col min="3605" max="3836" width="9" style="61"/>
    <col min="3837" max="3837" width="30.5" style="61" customWidth="1"/>
    <col min="3838" max="3838" width="8" style="61" bestFit="1" customWidth="1"/>
    <col min="3839" max="3839" width="7.375" style="61" bestFit="1" customWidth="1"/>
    <col min="3840" max="3841" width="8.75" style="61" customWidth="1"/>
    <col min="3842" max="3859" width="8.875" style="61" customWidth="1"/>
    <col min="3860" max="3860" width="14.875" style="61" customWidth="1"/>
    <col min="3861" max="4092" width="9" style="61"/>
    <col min="4093" max="4093" width="30.5" style="61" customWidth="1"/>
    <col min="4094" max="4094" width="8" style="61" bestFit="1" customWidth="1"/>
    <col min="4095" max="4095" width="7.375" style="61" bestFit="1" customWidth="1"/>
    <col min="4096" max="4097" width="8.75" style="61" customWidth="1"/>
    <col min="4098" max="4115" width="8.875" style="61" customWidth="1"/>
    <col min="4116" max="4116" width="14.875" style="61" customWidth="1"/>
    <col min="4117" max="4348" width="9" style="61"/>
    <col min="4349" max="4349" width="30.5" style="61" customWidth="1"/>
    <col min="4350" max="4350" width="8" style="61" bestFit="1" customWidth="1"/>
    <col min="4351" max="4351" width="7.375" style="61" bestFit="1" customWidth="1"/>
    <col min="4352" max="4353" width="8.75" style="61" customWidth="1"/>
    <col min="4354" max="4371" width="8.875" style="61" customWidth="1"/>
    <col min="4372" max="4372" width="14.875" style="61" customWidth="1"/>
    <col min="4373" max="4604" width="9" style="61"/>
    <col min="4605" max="4605" width="30.5" style="61" customWidth="1"/>
    <col min="4606" max="4606" width="8" style="61" bestFit="1" customWidth="1"/>
    <col min="4607" max="4607" width="7.375" style="61" bestFit="1" customWidth="1"/>
    <col min="4608" max="4609" width="8.75" style="61" customWidth="1"/>
    <col min="4610" max="4627" width="8.875" style="61" customWidth="1"/>
    <col min="4628" max="4628" width="14.875" style="61" customWidth="1"/>
    <col min="4629" max="4860" width="9" style="61"/>
    <col min="4861" max="4861" width="30.5" style="61" customWidth="1"/>
    <col min="4862" max="4862" width="8" style="61" bestFit="1" customWidth="1"/>
    <col min="4863" max="4863" width="7.375" style="61" bestFit="1" customWidth="1"/>
    <col min="4864" max="4865" width="8.75" style="61" customWidth="1"/>
    <col min="4866" max="4883" width="8.875" style="61" customWidth="1"/>
    <col min="4884" max="4884" width="14.875" style="61" customWidth="1"/>
    <col min="4885" max="5116" width="9" style="61"/>
    <col min="5117" max="5117" width="30.5" style="61" customWidth="1"/>
    <col min="5118" max="5118" width="8" style="61" bestFit="1" customWidth="1"/>
    <col min="5119" max="5119" width="7.375" style="61" bestFit="1" customWidth="1"/>
    <col min="5120" max="5121" width="8.75" style="61" customWidth="1"/>
    <col min="5122" max="5139" width="8.875" style="61" customWidth="1"/>
    <col min="5140" max="5140" width="14.875" style="61" customWidth="1"/>
    <col min="5141" max="5372" width="9" style="61"/>
    <col min="5373" max="5373" width="30.5" style="61" customWidth="1"/>
    <col min="5374" max="5374" width="8" style="61" bestFit="1" customWidth="1"/>
    <col min="5375" max="5375" width="7.375" style="61" bestFit="1" customWidth="1"/>
    <col min="5376" max="5377" width="8.75" style="61" customWidth="1"/>
    <col min="5378" max="5395" width="8.875" style="61" customWidth="1"/>
    <col min="5396" max="5396" width="14.875" style="61" customWidth="1"/>
    <col min="5397" max="5628" width="9" style="61"/>
    <col min="5629" max="5629" width="30.5" style="61" customWidth="1"/>
    <col min="5630" max="5630" width="8" style="61" bestFit="1" customWidth="1"/>
    <col min="5631" max="5631" width="7.375" style="61" bestFit="1" customWidth="1"/>
    <col min="5632" max="5633" width="8.75" style="61" customWidth="1"/>
    <col min="5634" max="5651" width="8.875" style="61" customWidth="1"/>
    <col min="5652" max="5652" width="14.875" style="61" customWidth="1"/>
    <col min="5653" max="5884" width="9" style="61"/>
    <col min="5885" max="5885" width="30.5" style="61" customWidth="1"/>
    <col min="5886" max="5886" width="8" style="61" bestFit="1" customWidth="1"/>
    <col min="5887" max="5887" width="7.375" style="61" bestFit="1" customWidth="1"/>
    <col min="5888" max="5889" width="8.75" style="61" customWidth="1"/>
    <col min="5890" max="5907" width="8.875" style="61" customWidth="1"/>
    <col min="5908" max="5908" width="14.875" style="61" customWidth="1"/>
    <col min="5909" max="6140" width="9" style="61"/>
    <col min="6141" max="6141" width="30.5" style="61" customWidth="1"/>
    <col min="6142" max="6142" width="8" style="61" bestFit="1" customWidth="1"/>
    <col min="6143" max="6143" width="7.375" style="61" bestFit="1" customWidth="1"/>
    <col min="6144" max="6145" width="8.75" style="61" customWidth="1"/>
    <col min="6146" max="6163" width="8.875" style="61" customWidth="1"/>
    <col min="6164" max="6164" width="14.875" style="61" customWidth="1"/>
    <col min="6165" max="6396" width="9" style="61"/>
    <col min="6397" max="6397" width="30.5" style="61" customWidth="1"/>
    <col min="6398" max="6398" width="8" style="61" bestFit="1" customWidth="1"/>
    <col min="6399" max="6399" width="7.375" style="61" bestFit="1" customWidth="1"/>
    <col min="6400" max="6401" width="8.75" style="61" customWidth="1"/>
    <col min="6402" max="6419" width="8.875" style="61" customWidth="1"/>
    <col min="6420" max="6420" width="14.875" style="61" customWidth="1"/>
    <col min="6421" max="6652" width="9" style="61"/>
    <col min="6653" max="6653" width="30.5" style="61" customWidth="1"/>
    <col min="6654" max="6654" width="8" style="61" bestFit="1" customWidth="1"/>
    <col min="6655" max="6655" width="7.375" style="61" bestFit="1" customWidth="1"/>
    <col min="6656" max="6657" width="8.75" style="61" customWidth="1"/>
    <col min="6658" max="6675" width="8.875" style="61" customWidth="1"/>
    <col min="6676" max="6676" width="14.875" style="61" customWidth="1"/>
    <col min="6677" max="6908" width="9" style="61"/>
    <col min="6909" max="6909" width="30.5" style="61" customWidth="1"/>
    <col min="6910" max="6910" width="8" style="61" bestFit="1" customWidth="1"/>
    <col min="6911" max="6911" width="7.375" style="61" bestFit="1" customWidth="1"/>
    <col min="6912" max="6913" width="8.75" style="61" customWidth="1"/>
    <col min="6914" max="6931" width="8.875" style="61" customWidth="1"/>
    <col min="6932" max="6932" width="14.875" style="61" customWidth="1"/>
    <col min="6933" max="7164" width="9" style="61"/>
    <col min="7165" max="7165" width="30.5" style="61" customWidth="1"/>
    <col min="7166" max="7166" width="8" style="61" bestFit="1" customWidth="1"/>
    <col min="7167" max="7167" width="7.375" style="61" bestFit="1" customWidth="1"/>
    <col min="7168" max="7169" width="8.75" style="61" customWidth="1"/>
    <col min="7170" max="7187" width="8.875" style="61" customWidth="1"/>
    <col min="7188" max="7188" width="14.875" style="61" customWidth="1"/>
    <col min="7189" max="7420" width="9" style="61"/>
    <col min="7421" max="7421" width="30.5" style="61" customWidth="1"/>
    <col min="7422" max="7422" width="8" style="61" bestFit="1" customWidth="1"/>
    <col min="7423" max="7423" width="7.375" style="61" bestFit="1" customWidth="1"/>
    <col min="7424" max="7425" width="8.75" style="61" customWidth="1"/>
    <col min="7426" max="7443" width="8.875" style="61" customWidth="1"/>
    <col min="7444" max="7444" width="14.875" style="61" customWidth="1"/>
    <col min="7445" max="7676" width="9" style="61"/>
    <col min="7677" max="7677" width="30.5" style="61" customWidth="1"/>
    <col min="7678" max="7678" width="8" style="61" bestFit="1" customWidth="1"/>
    <col min="7679" max="7679" width="7.375" style="61" bestFit="1" customWidth="1"/>
    <col min="7680" max="7681" width="8.75" style="61" customWidth="1"/>
    <col min="7682" max="7699" width="8.875" style="61" customWidth="1"/>
    <col min="7700" max="7700" width="14.875" style="61" customWidth="1"/>
    <col min="7701" max="7932" width="9" style="61"/>
    <col min="7933" max="7933" width="30.5" style="61" customWidth="1"/>
    <col min="7934" max="7934" width="8" style="61" bestFit="1" customWidth="1"/>
    <col min="7935" max="7935" width="7.375" style="61" bestFit="1" customWidth="1"/>
    <col min="7936" max="7937" width="8.75" style="61" customWidth="1"/>
    <col min="7938" max="7955" width="8.875" style="61" customWidth="1"/>
    <col min="7956" max="7956" width="14.875" style="61" customWidth="1"/>
    <col min="7957" max="8188" width="9" style="61"/>
    <col min="8189" max="8189" width="30.5" style="61" customWidth="1"/>
    <col min="8190" max="8190" width="8" style="61" bestFit="1" customWidth="1"/>
    <col min="8191" max="8191" width="7.375" style="61" bestFit="1" customWidth="1"/>
    <col min="8192" max="8193" width="8.75" style="61" customWidth="1"/>
    <col min="8194" max="8211" width="8.875" style="61" customWidth="1"/>
    <col min="8212" max="8212" width="14.875" style="61" customWidth="1"/>
    <col min="8213" max="8444" width="9" style="61"/>
    <col min="8445" max="8445" width="30.5" style="61" customWidth="1"/>
    <col min="8446" max="8446" width="8" style="61" bestFit="1" customWidth="1"/>
    <col min="8447" max="8447" width="7.375" style="61" bestFit="1" customWidth="1"/>
    <col min="8448" max="8449" width="8.75" style="61" customWidth="1"/>
    <col min="8450" max="8467" width="8.875" style="61" customWidth="1"/>
    <col min="8468" max="8468" width="14.875" style="61" customWidth="1"/>
    <col min="8469" max="8700" width="9" style="61"/>
    <col min="8701" max="8701" width="30.5" style="61" customWidth="1"/>
    <col min="8702" max="8702" width="8" style="61" bestFit="1" customWidth="1"/>
    <col min="8703" max="8703" width="7.375" style="61" bestFit="1" customWidth="1"/>
    <col min="8704" max="8705" width="8.75" style="61" customWidth="1"/>
    <col min="8706" max="8723" width="8.875" style="61" customWidth="1"/>
    <col min="8724" max="8724" width="14.875" style="61" customWidth="1"/>
    <col min="8725" max="8956" width="9" style="61"/>
    <col min="8957" max="8957" width="30.5" style="61" customWidth="1"/>
    <col min="8958" max="8958" width="8" style="61" bestFit="1" customWidth="1"/>
    <col min="8959" max="8959" width="7.375" style="61" bestFit="1" customWidth="1"/>
    <col min="8960" max="8961" width="8.75" style="61" customWidth="1"/>
    <col min="8962" max="8979" width="8.875" style="61" customWidth="1"/>
    <col min="8980" max="8980" width="14.875" style="61" customWidth="1"/>
    <col min="8981" max="9212" width="9" style="61"/>
    <col min="9213" max="9213" width="30.5" style="61" customWidth="1"/>
    <col min="9214" max="9214" width="8" style="61" bestFit="1" customWidth="1"/>
    <col min="9215" max="9215" width="7.375" style="61" bestFit="1" customWidth="1"/>
    <col min="9216" max="9217" width="8.75" style="61" customWidth="1"/>
    <col min="9218" max="9235" width="8.875" style="61" customWidth="1"/>
    <col min="9236" max="9236" width="14.875" style="61" customWidth="1"/>
    <col min="9237" max="9468" width="9" style="61"/>
    <col min="9469" max="9469" width="30.5" style="61" customWidth="1"/>
    <col min="9470" max="9470" width="8" style="61" bestFit="1" customWidth="1"/>
    <col min="9471" max="9471" width="7.375" style="61" bestFit="1" customWidth="1"/>
    <col min="9472" max="9473" width="8.75" style="61" customWidth="1"/>
    <col min="9474" max="9491" width="8.875" style="61" customWidth="1"/>
    <col min="9492" max="9492" width="14.875" style="61" customWidth="1"/>
    <col min="9493" max="9724" width="9" style="61"/>
    <col min="9725" max="9725" width="30.5" style="61" customWidth="1"/>
    <col min="9726" max="9726" width="8" style="61" bestFit="1" customWidth="1"/>
    <col min="9727" max="9727" width="7.375" style="61" bestFit="1" customWidth="1"/>
    <col min="9728" max="9729" width="8.75" style="61" customWidth="1"/>
    <col min="9730" max="9747" width="8.875" style="61" customWidth="1"/>
    <col min="9748" max="9748" width="14.875" style="61" customWidth="1"/>
    <col min="9749" max="9980" width="9" style="61"/>
    <col min="9981" max="9981" width="30.5" style="61" customWidth="1"/>
    <col min="9982" max="9982" width="8" style="61" bestFit="1" customWidth="1"/>
    <col min="9983" max="9983" width="7.375" style="61" bestFit="1" customWidth="1"/>
    <col min="9984" max="9985" width="8.75" style="61" customWidth="1"/>
    <col min="9986" max="10003" width="8.875" style="61" customWidth="1"/>
    <col min="10004" max="10004" width="14.875" style="61" customWidth="1"/>
    <col min="10005" max="10236" width="9" style="61"/>
    <col min="10237" max="10237" width="30.5" style="61" customWidth="1"/>
    <col min="10238" max="10238" width="8" style="61" bestFit="1" customWidth="1"/>
    <col min="10239" max="10239" width="7.375" style="61" bestFit="1" customWidth="1"/>
    <col min="10240" max="10241" width="8.75" style="61" customWidth="1"/>
    <col min="10242" max="10259" width="8.875" style="61" customWidth="1"/>
    <col min="10260" max="10260" width="14.875" style="61" customWidth="1"/>
    <col min="10261" max="10492" width="9" style="61"/>
    <col min="10493" max="10493" width="30.5" style="61" customWidth="1"/>
    <col min="10494" max="10494" width="8" style="61" bestFit="1" customWidth="1"/>
    <col min="10495" max="10495" width="7.375" style="61" bestFit="1" customWidth="1"/>
    <col min="10496" max="10497" width="8.75" style="61" customWidth="1"/>
    <col min="10498" max="10515" width="8.875" style="61" customWidth="1"/>
    <col min="10516" max="10516" width="14.875" style="61" customWidth="1"/>
    <col min="10517" max="10748" width="9" style="61"/>
    <col min="10749" max="10749" width="30.5" style="61" customWidth="1"/>
    <col min="10750" max="10750" width="8" style="61" bestFit="1" customWidth="1"/>
    <col min="10751" max="10751" width="7.375" style="61" bestFit="1" customWidth="1"/>
    <col min="10752" max="10753" width="8.75" style="61" customWidth="1"/>
    <col min="10754" max="10771" width="8.875" style="61" customWidth="1"/>
    <col min="10772" max="10772" width="14.875" style="61" customWidth="1"/>
    <col min="10773" max="11004" width="9" style="61"/>
    <col min="11005" max="11005" width="30.5" style="61" customWidth="1"/>
    <col min="11006" max="11006" width="8" style="61" bestFit="1" customWidth="1"/>
    <col min="11007" max="11007" width="7.375" style="61" bestFit="1" customWidth="1"/>
    <col min="11008" max="11009" width="8.75" style="61" customWidth="1"/>
    <col min="11010" max="11027" width="8.875" style="61" customWidth="1"/>
    <col min="11028" max="11028" width="14.875" style="61" customWidth="1"/>
    <col min="11029" max="11260" width="9" style="61"/>
    <col min="11261" max="11261" width="30.5" style="61" customWidth="1"/>
    <col min="11262" max="11262" width="8" style="61" bestFit="1" customWidth="1"/>
    <col min="11263" max="11263" width="7.375" style="61" bestFit="1" customWidth="1"/>
    <col min="11264" max="11265" width="8.75" style="61" customWidth="1"/>
    <col min="11266" max="11283" width="8.875" style="61" customWidth="1"/>
    <col min="11284" max="11284" width="14.875" style="61" customWidth="1"/>
    <col min="11285" max="11516" width="9" style="61"/>
    <col min="11517" max="11517" width="30.5" style="61" customWidth="1"/>
    <col min="11518" max="11518" width="8" style="61" bestFit="1" customWidth="1"/>
    <col min="11519" max="11519" width="7.375" style="61" bestFit="1" customWidth="1"/>
    <col min="11520" max="11521" width="8.75" style="61" customWidth="1"/>
    <col min="11522" max="11539" width="8.875" style="61" customWidth="1"/>
    <col min="11540" max="11540" width="14.875" style="61" customWidth="1"/>
    <col min="11541" max="11772" width="9" style="61"/>
    <col min="11773" max="11773" width="30.5" style="61" customWidth="1"/>
    <col min="11774" max="11774" width="8" style="61" bestFit="1" customWidth="1"/>
    <col min="11775" max="11775" width="7.375" style="61" bestFit="1" customWidth="1"/>
    <col min="11776" max="11777" width="8.75" style="61" customWidth="1"/>
    <col min="11778" max="11795" width="8.875" style="61" customWidth="1"/>
    <col min="11796" max="11796" width="14.875" style="61" customWidth="1"/>
    <col min="11797" max="12028" width="9" style="61"/>
    <col min="12029" max="12029" width="30.5" style="61" customWidth="1"/>
    <col min="12030" max="12030" width="8" style="61" bestFit="1" customWidth="1"/>
    <col min="12031" max="12031" width="7.375" style="61" bestFit="1" customWidth="1"/>
    <col min="12032" max="12033" width="8.75" style="61" customWidth="1"/>
    <col min="12034" max="12051" width="8.875" style="61" customWidth="1"/>
    <col min="12052" max="12052" width="14.875" style="61" customWidth="1"/>
    <col min="12053" max="12284" width="9" style="61"/>
    <col min="12285" max="12285" width="30.5" style="61" customWidth="1"/>
    <col min="12286" max="12286" width="8" style="61" bestFit="1" customWidth="1"/>
    <col min="12287" max="12287" width="7.375" style="61" bestFit="1" customWidth="1"/>
    <col min="12288" max="12289" width="8.75" style="61" customWidth="1"/>
    <col min="12290" max="12307" width="8.875" style="61" customWidth="1"/>
    <col min="12308" max="12308" width="14.875" style="61" customWidth="1"/>
    <col min="12309" max="12540" width="9" style="61"/>
    <col min="12541" max="12541" width="30.5" style="61" customWidth="1"/>
    <col min="12542" max="12542" width="8" style="61" bestFit="1" customWidth="1"/>
    <col min="12543" max="12543" width="7.375" style="61" bestFit="1" customWidth="1"/>
    <col min="12544" max="12545" width="8.75" style="61" customWidth="1"/>
    <col min="12546" max="12563" width="8.875" style="61" customWidth="1"/>
    <col min="12564" max="12564" width="14.875" style="61" customWidth="1"/>
    <col min="12565" max="12796" width="9" style="61"/>
    <col min="12797" max="12797" width="30.5" style="61" customWidth="1"/>
    <col min="12798" max="12798" width="8" style="61" bestFit="1" customWidth="1"/>
    <col min="12799" max="12799" width="7.375" style="61" bestFit="1" customWidth="1"/>
    <col min="12800" max="12801" width="8.75" style="61" customWidth="1"/>
    <col min="12802" max="12819" width="8.875" style="61" customWidth="1"/>
    <col min="12820" max="12820" width="14.875" style="61" customWidth="1"/>
    <col min="12821" max="13052" width="9" style="61"/>
    <col min="13053" max="13053" width="30.5" style="61" customWidth="1"/>
    <col min="13054" max="13054" width="8" style="61" bestFit="1" customWidth="1"/>
    <col min="13055" max="13055" width="7.375" style="61" bestFit="1" customWidth="1"/>
    <col min="13056" max="13057" width="8.75" style="61" customWidth="1"/>
    <col min="13058" max="13075" width="8.875" style="61" customWidth="1"/>
    <col min="13076" max="13076" width="14.875" style="61" customWidth="1"/>
    <col min="13077" max="13308" width="9" style="61"/>
    <col min="13309" max="13309" width="30.5" style="61" customWidth="1"/>
    <col min="13310" max="13310" width="8" style="61" bestFit="1" customWidth="1"/>
    <col min="13311" max="13311" width="7.375" style="61" bestFit="1" customWidth="1"/>
    <col min="13312" max="13313" width="8.75" style="61" customWidth="1"/>
    <col min="13314" max="13331" width="8.875" style="61" customWidth="1"/>
    <col min="13332" max="13332" width="14.875" style="61" customWidth="1"/>
    <col min="13333" max="13564" width="9" style="61"/>
    <col min="13565" max="13565" width="30.5" style="61" customWidth="1"/>
    <col min="13566" max="13566" width="8" style="61" bestFit="1" customWidth="1"/>
    <col min="13567" max="13567" width="7.375" style="61" bestFit="1" customWidth="1"/>
    <col min="13568" max="13569" width="8.75" style="61" customWidth="1"/>
    <col min="13570" max="13587" width="8.875" style="61" customWidth="1"/>
    <col min="13588" max="13588" width="14.875" style="61" customWidth="1"/>
    <col min="13589" max="13820" width="9" style="61"/>
    <col min="13821" max="13821" width="30.5" style="61" customWidth="1"/>
    <col min="13822" max="13822" width="8" style="61" bestFit="1" customWidth="1"/>
    <col min="13823" max="13823" width="7.375" style="61" bestFit="1" customWidth="1"/>
    <col min="13824" max="13825" width="8.75" style="61" customWidth="1"/>
    <col min="13826" max="13843" width="8.875" style="61" customWidth="1"/>
    <col min="13844" max="13844" width="14.875" style="61" customWidth="1"/>
    <col min="13845" max="14076" width="9" style="61"/>
    <col min="14077" max="14077" width="30.5" style="61" customWidth="1"/>
    <col min="14078" max="14078" width="8" style="61" bestFit="1" customWidth="1"/>
    <col min="14079" max="14079" width="7.375" style="61" bestFit="1" customWidth="1"/>
    <col min="14080" max="14081" width="8.75" style="61" customWidth="1"/>
    <col min="14082" max="14099" width="8.875" style="61" customWidth="1"/>
    <col min="14100" max="14100" width="14.875" style="61" customWidth="1"/>
    <col min="14101" max="14332" width="9" style="61"/>
    <col min="14333" max="14333" width="30.5" style="61" customWidth="1"/>
    <col min="14334" max="14334" width="8" style="61" bestFit="1" customWidth="1"/>
    <col min="14335" max="14335" width="7.375" style="61" bestFit="1" customWidth="1"/>
    <col min="14336" max="14337" width="8.75" style="61" customWidth="1"/>
    <col min="14338" max="14355" width="8.875" style="61" customWidth="1"/>
    <col min="14356" max="14356" width="14.875" style="61" customWidth="1"/>
    <col min="14357" max="14588" width="9" style="61"/>
    <col min="14589" max="14589" width="30.5" style="61" customWidth="1"/>
    <col min="14590" max="14590" width="8" style="61" bestFit="1" customWidth="1"/>
    <col min="14591" max="14591" width="7.375" style="61" bestFit="1" customWidth="1"/>
    <col min="14592" max="14593" width="8.75" style="61" customWidth="1"/>
    <col min="14594" max="14611" width="8.875" style="61" customWidth="1"/>
    <col min="14612" max="14612" width="14.875" style="61" customWidth="1"/>
    <col min="14613" max="14844" width="9" style="61"/>
    <col min="14845" max="14845" width="30.5" style="61" customWidth="1"/>
    <col min="14846" max="14846" width="8" style="61" bestFit="1" customWidth="1"/>
    <col min="14847" max="14847" width="7.375" style="61" bestFit="1" customWidth="1"/>
    <col min="14848" max="14849" width="8.75" style="61" customWidth="1"/>
    <col min="14850" max="14867" width="8.875" style="61" customWidth="1"/>
    <col min="14868" max="14868" width="14.875" style="61" customWidth="1"/>
    <col min="14869" max="15100" width="9" style="61"/>
    <col min="15101" max="15101" width="30.5" style="61" customWidth="1"/>
    <col min="15102" max="15102" width="8" style="61" bestFit="1" customWidth="1"/>
    <col min="15103" max="15103" width="7.375" style="61" bestFit="1" customWidth="1"/>
    <col min="15104" max="15105" width="8.75" style="61" customWidth="1"/>
    <col min="15106" max="15123" width="8.875" style="61" customWidth="1"/>
    <col min="15124" max="15124" width="14.875" style="61" customWidth="1"/>
    <col min="15125" max="15356" width="9" style="61"/>
    <col min="15357" max="15357" width="30.5" style="61" customWidth="1"/>
    <col min="15358" max="15358" width="8" style="61" bestFit="1" customWidth="1"/>
    <col min="15359" max="15359" width="7.375" style="61" bestFit="1" customWidth="1"/>
    <col min="15360" max="15361" width="8.75" style="61" customWidth="1"/>
    <col min="15362" max="15379" width="8.875" style="61" customWidth="1"/>
    <col min="15380" max="15380" width="14.875" style="61" customWidth="1"/>
    <col min="15381" max="15612" width="9" style="61"/>
    <col min="15613" max="15613" width="30.5" style="61" customWidth="1"/>
    <col min="15614" max="15614" width="8" style="61" bestFit="1" customWidth="1"/>
    <col min="15615" max="15615" width="7.375" style="61" bestFit="1" customWidth="1"/>
    <col min="15616" max="15617" width="8.75" style="61" customWidth="1"/>
    <col min="15618" max="15635" width="8.875" style="61" customWidth="1"/>
    <col min="15636" max="15636" width="14.875" style="61" customWidth="1"/>
    <col min="15637" max="15868" width="9" style="61"/>
    <col min="15869" max="15869" width="30.5" style="61" customWidth="1"/>
    <col min="15870" max="15870" width="8" style="61" bestFit="1" customWidth="1"/>
    <col min="15871" max="15871" width="7.375" style="61" bestFit="1" customWidth="1"/>
    <col min="15872" max="15873" width="8.75" style="61" customWidth="1"/>
    <col min="15874" max="15891" width="8.875" style="61" customWidth="1"/>
    <col min="15892" max="15892" width="14.875" style="61" customWidth="1"/>
    <col min="15893" max="16124" width="9" style="61"/>
    <col min="16125" max="16125" width="30.5" style="61" customWidth="1"/>
    <col min="16126" max="16126" width="8" style="61" bestFit="1" customWidth="1"/>
    <col min="16127" max="16127" width="7.375" style="61" bestFit="1" customWidth="1"/>
    <col min="16128" max="16129" width="8.75" style="61" customWidth="1"/>
    <col min="16130" max="16147" width="8.875" style="61" customWidth="1"/>
    <col min="16148" max="16148" width="14.875" style="61" customWidth="1"/>
    <col min="16149" max="16384" width="9" style="61"/>
  </cols>
  <sheetData>
    <row r="1" spans="1:20" ht="18.75" customHeight="1">
      <c r="A1" s="539" t="s">
        <v>551</v>
      </c>
      <c r="C1" s="289" t="s">
        <v>277</v>
      </c>
      <c r="D1" s="230"/>
      <c r="E1" s="230"/>
      <c r="F1" s="230"/>
      <c r="G1" s="230"/>
      <c r="H1" s="230"/>
      <c r="I1" s="66"/>
      <c r="J1" s="63"/>
      <c r="K1" s="66"/>
      <c r="L1" s="63"/>
      <c r="M1" s="66"/>
      <c r="N1" s="63"/>
      <c r="O1" s="595" t="s">
        <v>226</v>
      </c>
      <c r="P1" s="595"/>
      <c r="Q1" s="595"/>
      <c r="R1" s="63"/>
      <c r="S1" s="540" t="s">
        <v>256</v>
      </c>
      <c r="T1" s="66"/>
    </row>
    <row r="2" spans="1:20" ht="6.75" customHeight="1" thickBot="1">
      <c r="A2" s="539"/>
      <c r="C2" s="83"/>
      <c r="D2" s="230"/>
      <c r="E2" s="230"/>
      <c r="F2" s="230"/>
      <c r="G2" s="230"/>
      <c r="H2" s="230"/>
      <c r="I2" s="66"/>
      <c r="J2" s="63"/>
      <c r="K2" s="66"/>
      <c r="L2" s="63"/>
      <c r="M2" s="66"/>
      <c r="N2" s="63"/>
      <c r="O2" s="590"/>
      <c r="P2" s="590"/>
      <c r="Q2" s="590"/>
      <c r="R2" s="63"/>
      <c r="S2" s="540"/>
      <c r="T2" s="66"/>
    </row>
    <row r="3" spans="1:20" ht="15" customHeight="1">
      <c r="A3" s="539"/>
      <c r="C3" s="112"/>
      <c r="D3" s="602" t="s">
        <v>224</v>
      </c>
      <c r="E3" s="512"/>
      <c r="F3" s="512"/>
      <c r="G3" s="512"/>
      <c r="H3" s="512"/>
      <c r="I3" s="512"/>
      <c r="J3" s="512"/>
      <c r="K3" s="512"/>
      <c r="L3" s="512"/>
      <c r="M3" s="512"/>
      <c r="N3" s="512"/>
      <c r="O3" s="512"/>
      <c r="P3" s="512"/>
      <c r="Q3" s="603"/>
      <c r="S3" s="540"/>
      <c r="T3" s="61"/>
    </row>
    <row r="4" spans="1:20" ht="15" customHeight="1">
      <c r="A4" s="539"/>
      <c r="C4" s="113"/>
      <c r="D4" s="604" t="s">
        <v>178</v>
      </c>
      <c r="E4" s="604"/>
      <c r="F4" s="597" t="s">
        <v>179</v>
      </c>
      <c r="G4" s="598"/>
      <c r="H4" s="598"/>
      <c r="I4" s="598"/>
      <c r="J4" s="598"/>
      <c r="K4" s="598"/>
      <c r="L4" s="598"/>
      <c r="M4" s="598"/>
      <c r="N4" s="598"/>
      <c r="O4" s="598"/>
      <c r="P4" s="598"/>
      <c r="Q4" s="606"/>
      <c r="S4" s="540"/>
      <c r="T4" s="61"/>
    </row>
    <row r="5" spans="1:20" ht="15" customHeight="1">
      <c r="A5" s="539"/>
      <c r="C5" s="114"/>
      <c r="D5" s="604"/>
      <c r="E5" s="605"/>
      <c r="F5" s="607" t="s">
        <v>169</v>
      </c>
      <c r="G5" s="608"/>
      <c r="H5" s="607" t="s">
        <v>182</v>
      </c>
      <c r="I5" s="608"/>
      <c r="J5" s="115" t="s">
        <v>183</v>
      </c>
      <c r="K5" s="116"/>
      <c r="L5" s="117" t="s">
        <v>184</v>
      </c>
      <c r="M5" s="118"/>
      <c r="N5" s="117" t="s">
        <v>185</v>
      </c>
      <c r="O5" s="118"/>
      <c r="P5" s="119" t="s">
        <v>186</v>
      </c>
      <c r="Q5" s="120"/>
      <c r="S5" s="540"/>
      <c r="T5" s="61"/>
    </row>
    <row r="6" spans="1:20" s="126" customFormat="1" ht="27" customHeight="1">
      <c r="A6" s="539"/>
      <c r="C6" s="121"/>
      <c r="D6" s="122" t="s">
        <v>121</v>
      </c>
      <c r="E6" s="123" t="s">
        <v>190</v>
      </c>
      <c r="F6" s="70" t="s">
        <v>121</v>
      </c>
      <c r="G6" s="123" t="s">
        <v>190</v>
      </c>
      <c r="H6" s="70" t="s">
        <v>121</v>
      </c>
      <c r="I6" s="123" t="s">
        <v>190</v>
      </c>
      <c r="J6" s="70" t="s">
        <v>121</v>
      </c>
      <c r="K6" s="123" t="s">
        <v>190</v>
      </c>
      <c r="L6" s="70" t="s">
        <v>121</v>
      </c>
      <c r="M6" s="124" t="s">
        <v>190</v>
      </c>
      <c r="N6" s="70" t="s">
        <v>121</v>
      </c>
      <c r="O6" s="124" t="s">
        <v>190</v>
      </c>
      <c r="P6" s="301" t="s">
        <v>121</v>
      </c>
      <c r="Q6" s="125" t="s">
        <v>190</v>
      </c>
      <c r="S6" s="540"/>
    </row>
    <row r="7" spans="1:20" s="132" customFormat="1" ht="15.75" customHeight="1">
      <c r="A7" s="539"/>
      <c r="C7" s="88" t="s">
        <v>123</v>
      </c>
      <c r="D7" s="127">
        <v>1</v>
      </c>
      <c r="E7" s="128">
        <v>5.037783375314862</v>
      </c>
      <c r="F7" s="81">
        <v>179</v>
      </c>
      <c r="G7" s="129">
        <v>901.7632241813601</v>
      </c>
      <c r="H7" s="127">
        <v>91</v>
      </c>
      <c r="I7" s="129">
        <v>458.43828715365242</v>
      </c>
      <c r="J7" s="127">
        <v>88</v>
      </c>
      <c r="K7" s="129">
        <v>443.32493702770785</v>
      </c>
      <c r="L7" s="130" t="s">
        <v>91</v>
      </c>
      <c r="M7" s="129" t="s">
        <v>91</v>
      </c>
      <c r="N7" s="127" t="s">
        <v>91</v>
      </c>
      <c r="O7" s="128" t="s">
        <v>91</v>
      </c>
      <c r="P7" s="127" t="s">
        <v>91</v>
      </c>
      <c r="Q7" s="131" t="s">
        <v>91</v>
      </c>
      <c r="S7" s="540"/>
    </row>
    <row r="8" spans="1:20" s="132" customFormat="1" ht="15.75" customHeight="1">
      <c r="A8" s="539"/>
      <c r="C8" s="88" t="s">
        <v>124</v>
      </c>
      <c r="D8" s="127">
        <v>4</v>
      </c>
      <c r="E8" s="128">
        <v>14.005602240896357</v>
      </c>
      <c r="F8" s="81">
        <v>678</v>
      </c>
      <c r="G8" s="129">
        <v>2373.9495798319326</v>
      </c>
      <c r="H8" s="127">
        <v>408</v>
      </c>
      <c r="I8" s="129">
        <v>1428.5714285714284</v>
      </c>
      <c r="J8" s="127">
        <v>211</v>
      </c>
      <c r="K8" s="129">
        <v>738.79551820728284</v>
      </c>
      <c r="L8" s="130">
        <v>55</v>
      </c>
      <c r="M8" s="129">
        <v>192.57703081232495</v>
      </c>
      <c r="N8" s="127" t="s">
        <v>91</v>
      </c>
      <c r="O8" s="128" t="s">
        <v>91</v>
      </c>
      <c r="P8" s="127">
        <v>4</v>
      </c>
      <c r="Q8" s="131">
        <v>14.005602240896357</v>
      </c>
      <c r="S8" s="540"/>
    </row>
    <row r="9" spans="1:20" s="132" customFormat="1" ht="15.75" customHeight="1">
      <c r="A9" s="539"/>
      <c r="C9" s="88" t="s">
        <v>125</v>
      </c>
      <c r="D9" s="127">
        <v>1</v>
      </c>
      <c r="E9" s="128">
        <v>28.328611898016995</v>
      </c>
      <c r="F9" s="81">
        <v>30</v>
      </c>
      <c r="G9" s="129">
        <v>849.85835694051002</v>
      </c>
      <c r="H9" s="127">
        <v>30</v>
      </c>
      <c r="I9" s="129">
        <v>849.85835694051002</v>
      </c>
      <c r="J9" s="127" t="s">
        <v>91</v>
      </c>
      <c r="K9" s="129" t="s">
        <v>91</v>
      </c>
      <c r="L9" s="130" t="s">
        <v>91</v>
      </c>
      <c r="M9" s="129" t="s">
        <v>91</v>
      </c>
      <c r="N9" s="127" t="s">
        <v>91</v>
      </c>
      <c r="O9" s="128" t="s">
        <v>91</v>
      </c>
      <c r="P9" s="127" t="s">
        <v>91</v>
      </c>
      <c r="Q9" s="131" t="s">
        <v>91</v>
      </c>
      <c r="S9" s="540"/>
    </row>
    <row r="10" spans="1:20" s="132" customFormat="1" ht="15.75" customHeight="1">
      <c r="A10" s="539"/>
      <c r="C10" s="88" t="s">
        <v>126</v>
      </c>
      <c r="D10" s="127" t="s">
        <v>91</v>
      </c>
      <c r="E10" s="128" t="s">
        <v>91</v>
      </c>
      <c r="F10" s="81" t="s">
        <v>91</v>
      </c>
      <c r="G10" s="129" t="s">
        <v>91</v>
      </c>
      <c r="H10" s="127" t="s">
        <v>91</v>
      </c>
      <c r="I10" s="129" t="s">
        <v>91</v>
      </c>
      <c r="J10" s="127" t="s">
        <v>91</v>
      </c>
      <c r="K10" s="129" t="s">
        <v>91</v>
      </c>
      <c r="L10" s="130" t="s">
        <v>91</v>
      </c>
      <c r="M10" s="129" t="s">
        <v>91</v>
      </c>
      <c r="N10" s="127" t="s">
        <v>91</v>
      </c>
      <c r="O10" s="128" t="s">
        <v>91</v>
      </c>
      <c r="P10" s="127" t="s">
        <v>91</v>
      </c>
      <c r="Q10" s="131" t="s">
        <v>91</v>
      </c>
      <c r="S10" s="540"/>
    </row>
    <row r="11" spans="1:20" s="132" customFormat="1" ht="15.75" customHeight="1">
      <c r="A11" s="539"/>
      <c r="C11" s="88" t="s">
        <v>127</v>
      </c>
      <c r="D11" s="127">
        <v>1</v>
      </c>
      <c r="E11" s="128">
        <v>28.735632183908045</v>
      </c>
      <c r="F11" s="81">
        <v>42</v>
      </c>
      <c r="G11" s="129">
        <v>1206.8965517241379</v>
      </c>
      <c r="H11" s="127">
        <v>12</v>
      </c>
      <c r="I11" s="129">
        <v>344.82758620689657</v>
      </c>
      <c r="J11" s="127">
        <v>30</v>
      </c>
      <c r="K11" s="129">
        <v>862.06896551724139</v>
      </c>
      <c r="L11" s="130" t="s">
        <v>91</v>
      </c>
      <c r="M11" s="129" t="s">
        <v>91</v>
      </c>
      <c r="N11" s="127" t="s">
        <v>91</v>
      </c>
      <c r="O11" s="128" t="s">
        <v>91</v>
      </c>
      <c r="P11" s="127" t="s">
        <v>91</v>
      </c>
      <c r="Q11" s="131" t="s">
        <v>91</v>
      </c>
      <c r="S11" s="540"/>
    </row>
    <row r="12" spans="1:20" s="132" customFormat="1" ht="15.75" customHeight="1">
      <c r="A12" s="539"/>
      <c r="C12" s="88" t="s">
        <v>128</v>
      </c>
      <c r="D12" s="127">
        <v>1</v>
      </c>
      <c r="E12" s="128">
        <v>21.141649048625791</v>
      </c>
      <c r="F12" s="81">
        <v>64</v>
      </c>
      <c r="G12" s="129">
        <v>1353.0655391120506</v>
      </c>
      <c r="H12" s="127">
        <v>34</v>
      </c>
      <c r="I12" s="129">
        <v>718.81606765327695</v>
      </c>
      <c r="J12" s="127">
        <v>30</v>
      </c>
      <c r="K12" s="129">
        <v>634.24947145877377</v>
      </c>
      <c r="L12" s="130" t="s">
        <v>91</v>
      </c>
      <c r="M12" s="129" t="s">
        <v>91</v>
      </c>
      <c r="N12" s="127" t="s">
        <v>91</v>
      </c>
      <c r="O12" s="128" t="s">
        <v>91</v>
      </c>
      <c r="P12" s="127" t="s">
        <v>91</v>
      </c>
      <c r="Q12" s="131" t="s">
        <v>91</v>
      </c>
      <c r="S12" s="540"/>
    </row>
    <row r="13" spans="1:20" s="132" customFormat="1" ht="15.75" customHeight="1">
      <c r="A13" s="539"/>
      <c r="C13" s="88" t="s">
        <v>129</v>
      </c>
      <c r="D13" s="127" t="s">
        <v>91</v>
      </c>
      <c r="E13" s="128" t="s">
        <v>91</v>
      </c>
      <c r="F13" s="81" t="s">
        <v>91</v>
      </c>
      <c r="G13" s="129" t="s">
        <v>91</v>
      </c>
      <c r="H13" s="127" t="s">
        <v>91</v>
      </c>
      <c r="I13" s="129" t="s">
        <v>91</v>
      </c>
      <c r="J13" s="127" t="s">
        <v>91</v>
      </c>
      <c r="K13" s="129" t="s">
        <v>91</v>
      </c>
      <c r="L13" s="130" t="s">
        <v>91</v>
      </c>
      <c r="M13" s="129" t="s">
        <v>91</v>
      </c>
      <c r="N13" s="127" t="s">
        <v>91</v>
      </c>
      <c r="O13" s="128" t="s">
        <v>91</v>
      </c>
      <c r="P13" s="127" t="s">
        <v>91</v>
      </c>
      <c r="Q13" s="131" t="s">
        <v>91</v>
      </c>
      <c r="S13" s="540"/>
    </row>
    <row r="14" spans="1:20" s="132" customFormat="1" ht="15.75" customHeight="1">
      <c r="A14" s="539"/>
      <c r="C14" s="88" t="s">
        <v>130</v>
      </c>
      <c r="D14" s="127" t="s">
        <v>91</v>
      </c>
      <c r="E14" s="128" t="s">
        <v>91</v>
      </c>
      <c r="F14" s="81" t="s">
        <v>91</v>
      </c>
      <c r="G14" s="129" t="s">
        <v>91</v>
      </c>
      <c r="H14" s="127" t="s">
        <v>91</v>
      </c>
      <c r="I14" s="129" t="s">
        <v>91</v>
      </c>
      <c r="J14" s="127" t="s">
        <v>91</v>
      </c>
      <c r="K14" s="129" t="s">
        <v>91</v>
      </c>
      <c r="L14" s="130" t="s">
        <v>91</v>
      </c>
      <c r="M14" s="129" t="s">
        <v>91</v>
      </c>
      <c r="N14" s="127" t="s">
        <v>91</v>
      </c>
      <c r="O14" s="128" t="s">
        <v>91</v>
      </c>
      <c r="P14" s="127" t="s">
        <v>91</v>
      </c>
      <c r="Q14" s="131" t="s">
        <v>91</v>
      </c>
      <c r="S14" s="540"/>
    </row>
    <row r="15" spans="1:20" s="132" customFormat="1" ht="15.75" customHeight="1">
      <c r="A15" s="539"/>
      <c r="C15" s="210" t="s">
        <v>35</v>
      </c>
      <c r="D15" s="211">
        <v>8</v>
      </c>
      <c r="E15" s="212">
        <v>12.123048946810123</v>
      </c>
      <c r="F15" s="211">
        <v>993</v>
      </c>
      <c r="G15" s="213">
        <v>1504.7734505228063</v>
      </c>
      <c r="H15" s="211">
        <v>575</v>
      </c>
      <c r="I15" s="213">
        <v>871.34414305197754</v>
      </c>
      <c r="J15" s="211">
        <v>359</v>
      </c>
      <c r="K15" s="213">
        <v>544.02182148810425</v>
      </c>
      <c r="L15" s="214">
        <v>55</v>
      </c>
      <c r="M15" s="213">
        <v>83.345961509319594</v>
      </c>
      <c r="N15" s="211" t="s">
        <v>91</v>
      </c>
      <c r="O15" s="212" t="s">
        <v>91</v>
      </c>
      <c r="P15" s="211">
        <v>4</v>
      </c>
      <c r="Q15" s="215">
        <v>6.0615244734050613</v>
      </c>
      <c r="S15" s="540"/>
    </row>
    <row r="16" spans="1:20" s="132" customFormat="1" ht="15.75" customHeight="1" thickBot="1">
      <c r="A16" s="539"/>
      <c r="C16" s="144" t="s">
        <v>177</v>
      </c>
      <c r="D16" s="216">
        <v>566</v>
      </c>
      <c r="E16" s="217">
        <v>10.559638449919701</v>
      </c>
      <c r="F16" s="160">
        <v>95749</v>
      </c>
      <c r="G16" s="218">
        <v>1662.3221652408045</v>
      </c>
      <c r="H16" s="216">
        <v>52771</v>
      </c>
      <c r="I16" s="218">
        <v>984.52770431221302</v>
      </c>
      <c r="J16" s="216">
        <v>22389</v>
      </c>
      <c r="K16" s="219">
        <v>417.70273013295446</v>
      </c>
      <c r="L16" s="220">
        <v>20263</v>
      </c>
      <c r="M16" s="218">
        <v>378.03878782813234</v>
      </c>
      <c r="N16" s="216">
        <v>232</v>
      </c>
      <c r="O16" s="217">
        <v>4.3283323681649666</v>
      </c>
      <c r="P16" s="221">
        <v>94</v>
      </c>
      <c r="Q16" s="222">
        <v>1.7537208733082192</v>
      </c>
      <c r="S16" s="540"/>
    </row>
    <row r="17" spans="1:20" ht="3.75" customHeight="1" thickBot="1">
      <c r="A17" s="539"/>
      <c r="C17" s="230"/>
      <c r="D17" s="304"/>
      <c r="E17" s="302"/>
      <c r="F17" s="304"/>
      <c r="G17" s="302"/>
      <c r="H17" s="304"/>
      <c r="I17" s="302"/>
      <c r="J17" s="304"/>
      <c r="K17" s="302"/>
      <c r="L17" s="304"/>
      <c r="M17" s="302"/>
      <c r="N17" s="304"/>
      <c r="O17" s="302"/>
      <c r="P17" s="304"/>
      <c r="Q17" s="302"/>
      <c r="R17" s="304"/>
      <c r="S17" s="540"/>
      <c r="T17" s="302"/>
    </row>
    <row r="18" spans="1:20" ht="15" customHeight="1">
      <c r="A18" s="539"/>
      <c r="C18" s="112"/>
      <c r="D18" s="602" t="s">
        <v>225</v>
      </c>
      <c r="E18" s="512"/>
      <c r="F18" s="512"/>
      <c r="G18" s="512"/>
      <c r="H18" s="512"/>
      <c r="I18" s="512"/>
      <c r="J18" s="512"/>
      <c r="K18" s="603"/>
      <c r="L18" s="300"/>
      <c r="M18" s="61"/>
      <c r="O18" s="61"/>
      <c r="Q18" s="61"/>
      <c r="S18" s="540"/>
      <c r="T18" s="61"/>
    </row>
    <row r="19" spans="1:20" ht="15" customHeight="1">
      <c r="A19" s="539"/>
      <c r="C19" s="113"/>
      <c r="D19" s="597" t="s">
        <v>180</v>
      </c>
      <c r="E19" s="598"/>
      <c r="F19" s="598"/>
      <c r="G19" s="598"/>
      <c r="H19" s="598"/>
      <c r="I19" s="599"/>
      <c r="J19" s="117" t="s">
        <v>181</v>
      </c>
      <c r="K19" s="372"/>
      <c r="L19" s="133"/>
      <c r="M19" s="61"/>
      <c r="O19" s="61"/>
      <c r="Q19" s="61"/>
      <c r="S19" s="540"/>
      <c r="T19" s="61"/>
    </row>
    <row r="20" spans="1:20" ht="15" customHeight="1">
      <c r="A20" s="539"/>
      <c r="C20" s="114"/>
      <c r="D20" s="600" t="s">
        <v>187</v>
      </c>
      <c r="E20" s="601"/>
      <c r="F20" s="134" t="s">
        <v>188</v>
      </c>
      <c r="G20" s="135"/>
      <c r="H20" s="134" t="s">
        <v>189</v>
      </c>
      <c r="I20" s="135"/>
      <c r="J20" s="373"/>
      <c r="K20" s="374"/>
      <c r="L20" s="596"/>
      <c r="M20" s="61"/>
      <c r="O20" s="61"/>
      <c r="Q20" s="61"/>
      <c r="S20" s="540"/>
      <c r="T20" s="61"/>
    </row>
    <row r="21" spans="1:20" s="126" customFormat="1" ht="27" customHeight="1">
      <c r="A21" s="539"/>
      <c r="C21" s="121"/>
      <c r="D21" s="136" t="s">
        <v>121</v>
      </c>
      <c r="E21" s="123" t="s">
        <v>190</v>
      </c>
      <c r="F21" s="137" t="s">
        <v>121</v>
      </c>
      <c r="G21" s="138" t="s">
        <v>190</v>
      </c>
      <c r="H21" s="137" t="s">
        <v>121</v>
      </c>
      <c r="I21" s="138" t="s">
        <v>190</v>
      </c>
      <c r="J21" s="70" t="s">
        <v>121</v>
      </c>
      <c r="K21" s="72" t="s">
        <v>191</v>
      </c>
      <c r="L21" s="596"/>
      <c r="S21" s="540"/>
    </row>
    <row r="22" spans="1:20" s="132" customFormat="1" ht="15.75" customHeight="1">
      <c r="A22" s="539"/>
      <c r="C22" s="88" t="s">
        <v>123</v>
      </c>
      <c r="D22" s="127">
        <v>13</v>
      </c>
      <c r="E22" s="128">
        <v>65.491183879093199</v>
      </c>
      <c r="F22" s="127" t="s">
        <v>91</v>
      </c>
      <c r="G22" s="129" t="s">
        <v>91</v>
      </c>
      <c r="H22" s="130" t="s">
        <v>91</v>
      </c>
      <c r="I22" s="129" t="s">
        <v>91</v>
      </c>
      <c r="J22" s="127">
        <v>12</v>
      </c>
      <c r="K22" s="131">
        <v>60.453400503778333</v>
      </c>
      <c r="L22" s="139"/>
      <c r="S22" s="540"/>
    </row>
    <row r="23" spans="1:20" s="132" customFormat="1" ht="15.75" customHeight="1">
      <c r="A23" s="539"/>
      <c r="C23" s="88" t="s">
        <v>124</v>
      </c>
      <c r="D23" s="127">
        <v>12</v>
      </c>
      <c r="E23" s="128">
        <v>42.016806722689076</v>
      </c>
      <c r="F23" s="127">
        <v>34</v>
      </c>
      <c r="G23" s="129">
        <v>119.04761904761907</v>
      </c>
      <c r="H23" s="130">
        <v>4</v>
      </c>
      <c r="I23" s="129">
        <v>14.005602240896357</v>
      </c>
      <c r="J23" s="127">
        <v>17</v>
      </c>
      <c r="K23" s="131">
        <v>59.523809523809533</v>
      </c>
      <c r="L23" s="139"/>
      <c r="S23" s="540"/>
    </row>
    <row r="24" spans="1:20" s="132" customFormat="1" ht="15.75" customHeight="1">
      <c r="A24" s="539"/>
      <c r="C24" s="88" t="s">
        <v>125</v>
      </c>
      <c r="D24" s="127">
        <v>4</v>
      </c>
      <c r="E24" s="128">
        <v>113.31444759206798</v>
      </c>
      <c r="F24" s="127" t="s">
        <v>91</v>
      </c>
      <c r="G24" s="129" t="s">
        <v>91</v>
      </c>
      <c r="H24" s="130" t="s">
        <v>91</v>
      </c>
      <c r="I24" s="129" t="s">
        <v>91</v>
      </c>
      <c r="J24" s="127">
        <v>2</v>
      </c>
      <c r="K24" s="131">
        <v>56.657223796033989</v>
      </c>
      <c r="L24" s="139"/>
      <c r="S24" s="540"/>
    </row>
    <row r="25" spans="1:20" s="132" customFormat="1" ht="15.75" customHeight="1">
      <c r="A25" s="539"/>
      <c r="C25" s="88" t="s">
        <v>126</v>
      </c>
      <c r="D25" s="127">
        <v>3</v>
      </c>
      <c r="E25" s="128">
        <v>92.592592592592595</v>
      </c>
      <c r="F25" s="127" t="s">
        <v>91</v>
      </c>
      <c r="G25" s="129" t="s">
        <v>91</v>
      </c>
      <c r="H25" s="130" t="s">
        <v>91</v>
      </c>
      <c r="I25" s="129" t="s">
        <v>91</v>
      </c>
      <c r="J25" s="127">
        <v>1</v>
      </c>
      <c r="K25" s="131">
        <v>61.728395061728392</v>
      </c>
      <c r="L25" s="139"/>
      <c r="S25" s="540"/>
    </row>
    <row r="26" spans="1:20" s="132" customFormat="1" ht="15.75" customHeight="1">
      <c r="A26" s="539"/>
      <c r="C26" s="88" t="s">
        <v>127</v>
      </c>
      <c r="D26" s="127">
        <v>1</v>
      </c>
      <c r="E26" s="128">
        <v>28.735632183908045</v>
      </c>
      <c r="F26" s="127" t="s">
        <v>91</v>
      </c>
      <c r="G26" s="129" t="s">
        <v>91</v>
      </c>
      <c r="H26" s="130" t="s">
        <v>91</v>
      </c>
      <c r="I26" s="129" t="s">
        <v>91</v>
      </c>
      <c r="J26" s="127">
        <v>2</v>
      </c>
      <c r="K26" s="131">
        <v>57.47126436781609</v>
      </c>
      <c r="L26" s="139"/>
      <c r="S26" s="540"/>
    </row>
    <row r="27" spans="1:20" s="132" customFormat="1" ht="15.75" customHeight="1">
      <c r="A27" s="539"/>
      <c r="C27" s="88" t="s">
        <v>128</v>
      </c>
      <c r="D27" s="127">
        <v>4</v>
      </c>
      <c r="E27" s="128">
        <v>84.566596194503163</v>
      </c>
      <c r="F27" s="127" t="s">
        <v>91</v>
      </c>
      <c r="G27" s="129" t="s">
        <v>91</v>
      </c>
      <c r="H27" s="130" t="s">
        <v>91</v>
      </c>
      <c r="I27" s="129" t="s">
        <v>91</v>
      </c>
      <c r="J27" s="127">
        <v>2</v>
      </c>
      <c r="K27" s="131">
        <v>42.283298097251581</v>
      </c>
      <c r="L27" s="139"/>
      <c r="S27" s="540"/>
    </row>
    <row r="28" spans="1:20" s="132" customFormat="1" ht="15.75" customHeight="1">
      <c r="A28" s="539"/>
      <c r="C28" s="88" t="s">
        <v>129</v>
      </c>
      <c r="D28" s="127">
        <v>1</v>
      </c>
      <c r="E28" s="128">
        <v>114.94252873563218</v>
      </c>
      <c r="F28" s="127">
        <v>11</v>
      </c>
      <c r="G28" s="129">
        <v>1264.367816091954</v>
      </c>
      <c r="H28" s="130">
        <v>11</v>
      </c>
      <c r="I28" s="129">
        <v>1264.367816091954</v>
      </c>
      <c r="J28" s="127">
        <v>1</v>
      </c>
      <c r="K28" s="131">
        <v>114.94252873563218</v>
      </c>
      <c r="L28" s="139"/>
      <c r="S28" s="540"/>
    </row>
    <row r="29" spans="1:20" s="132" customFormat="1" ht="15.75" customHeight="1">
      <c r="A29" s="539"/>
      <c r="C29" s="88" t="s">
        <v>130</v>
      </c>
      <c r="D29" s="127">
        <v>1</v>
      </c>
      <c r="E29" s="128">
        <v>57.80346820809249</v>
      </c>
      <c r="F29" s="127">
        <v>10</v>
      </c>
      <c r="G29" s="129">
        <v>578.03468208092488</v>
      </c>
      <c r="H29" s="130">
        <v>10</v>
      </c>
      <c r="I29" s="129">
        <v>578.03468208092488</v>
      </c>
      <c r="J29" s="127">
        <v>1</v>
      </c>
      <c r="K29" s="131">
        <v>57.80346820809249</v>
      </c>
      <c r="L29" s="139"/>
      <c r="S29" s="540"/>
    </row>
    <row r="30" spans="1:20" s="132" customFormat="1" ht="15.75" customHeight="1">
      <c r="A30" s="539"/>
      <c r="C30" s="210" t="s">
        <v>35</v>
      </c>
      <c r="D30" s="211">
        <v>39</v>
      </c>
      <c r="E30" s="212">
        <v>59.099863615699356</v>
      </c>
      <c r="F30" s="211">
        <v>55</v>
      </c>
      <c r="G30" s="213">
        <v>83.345961509319594</v>
      </c>
      <c r="H30" s="214">
        <v>25</v>
      </c>
      <c r="I30" s="213">
        <v>37.884527958781632</v>
      </c>
      <c r="J30" s="211">
        <v>38</v>
      </c>
      <c r="K30" s="215">
        <v>59.099863615699356</v>
      </c>
      <c r="L30" s="139"/>
      <c r="S30" s="540"/>
    </row>
    <row r="31" spans="1:20" s="132" customFormat="1" ht="15.75" customHeight="1" thickBot="1">
      <c r="A31" s="539"/>
      <c r="C31" s="144" t="s">
        <v>177</v>
      </c>
      <c r="D31" s="216">
        <v>3370</v>
      </c>
      <c r="E31" s="217">
        <v>62.872758968603172</v>
      </c>
      <c r="F31" s="216">
        <v>6042</v>
      </c>
      <c r="G31" s="217">
        <v>112.72320762264106</v>
      </c>
      <c r="H31" s="216">
        <v>657</v>
      </c>
      <c r="I31" s="217">
        <v>12.257389508122339</v>
      </c>
      <c r="J31" s="216">
        <v>2983</v>
      </c>
      <c r="K31" s="222">
        <v>55.652652819983167</v>
      </c>
      <c r="L31" s="139"/>
      <c r="S31" s="540"/>
    </row>
    <row r="32" spans="1:20" ht="4.5" customHeight="1">
      <c r="A32" s="539"/>
      <c r="C32" s="230"/>
      <c r="D32" s="304"/>
      <c r="E32" s="302"/>
      <c r="F32" s="304"/>
      <c r="G32" s="302"/>
      <c r="H32" s="304"/>
      <c r="I32" s="302"/>
      <c r="J32" s="304"/>
      <c r="K32" s="302"/>
      <c r="L32" s="304"/>
      <c r="M32" s="302"/>
      <c r="N32" s="304"/>
      <c r="O32" s="302"/>
      <c r="P32" s="304"/>
      <c r="Q32" s="302"/>
      <c r="R32" s="304"/>
      <c r="S32" s="540"/>
      <c r="T32" s="302"/>
    </row>
    <row r="33" spans="1:20" s="140" customFormat="1" ht="12" customHeight="1">
      <c r="A33" s="539"/>
      <c r="C33" s="347" t="s">
        <v>540</v>
      </c>
      <c r="G33" s="141"/>
      <c r="H33" s="50"/>
      <c r="I33" s="141"/>
      <c r="J33" s="50"/>
      <c r="K33" s="141"/>
      <c r="L33" s="50"/>
      <c r="M33" s="141"/>
      <c r="N33" s="50"/>
      <c r="O33" s="302"/>
      <c r="P33" s="50"/>
      <c r="Q33" s="141"/>
      <c r="R33" s="50"/>
      <c r="S33" s="540"/>
      <c r="T33" s="141"/>
    </row>
    <row r="34" spans="1:20" s="140" customFormat="1" ht="13.5" customHeight="1">
      <c r="A34" s="316"/>
      <c r="C34" s="50"/>
      <c r="G34" s="141"/>
      <c r="H34" s="50"/>
      <c r="I34" s="141"/>
      <c r="J34" s="50"/>
      <c r="K34" s="141"/>
      <c r="L34" s="50"/>
      <c r="M34" s="141"/>
      <c r="N34" s="50"/>
      <c r="O34" s="302"/>
      <c r="P34" s="50"/>
      <c r="Q34" s="141"/>
      <c r="R34" s="50"/>
      <c r="S34" s="316"/>
      <c r="T34" s="141"/>
    </row>
    <row r="35" spans="1:20">
      <c r="C35" s="51"/>
      <c r="D35" s="63"/>
      <c r="E35" s="66"/>
      <c r="F35" s="63"/>
      <c r="G35" s="66"/>
      <c r="H35" s="63"/>
      <c r="I35" s="66"/>
      <c r="J35" s="63"/>
      <c r="K35" s="66"/>
      <c r="L35" s="63"/>
      <c r="M35" s="66"/>
      <c r="N35" s="63"/>
      <c r="O35" s="66"/>
      <c r="P35" s="63"/>
      <c r="Q35" s="66"/>
      <c r="R35" s="63"/>
      <c r="T35" s="66"/>
    </row>
    <row r="36" spans="1:20">
      <c r="C36" s="51"/>
      <c r="D36" s="63"/>
      <c r="E36" s="66"/>
      <c r="F36" s="63"/>
      <c r="G36" s="66"/>
      <c r="H36" s="63"/>
      <c r="I36" s="66"/>
      <c r="J36" s="63"/>
      <c r="K36" s="66"/>
      <c r="L36" s="63"/>
      <c r="M36" s="66"/>
      <c r="N36" s="63"/>
      <c r="O36" s="66"/>
      <c r="P36" s="63"/>
      <c r="Q36" s="66"/>
      <c r="R36" s="63"/>
      <c r="T36" s="66"/>
    </row>
    <row r="37" spans="1:20">
      <c r="C37" s="51"/>
      <c r="D37" s="63"/>
      <c r="E37" s="66"/>
      <c r="F37" s="63"/>
      <c r="G37" s="66"/>
      <c r="H37" s="63"/>
      <c r="I37" s="66"/>
      <c r="J37" s="63"/>
      <c r="K37" s="66"/>
      <c r="L37" s="63"/>
      <c r="M37" s="66"/>
      <c r="N37" s="63"/>
      <c r="O37" s="66"/>
      <c r="P37" s="63"/>
      <c r="Q37" s="66"/>
      <c r="R37" s="63"/>
      <c r="T37" s="66"/>
    </row>
    <row r="38" spans="1:20">
      <c r="C38" s="76"/>
      <c r="D38" s="63"/>
      <c r="E38" s="66"/>
      <c r="F38" s="63"/>
      <c r="G38" s="66"/>
      <c r="H38" s="63"/>
      <c r="I38" s="66"/>
      <c r="J38" s="63"/>
      <c r="K38" s="66"/>
      <c r="L38" s="63"/>
      <c r="M38" s="66"/>
      <c r="N38" s="63"/>
      <c r="O38" s="66"/>
      <c r="P38" s="63"/>
      <c r="Q38" s="66"/>
      <c r="R38" s="63"/>
      <c r="T38" s="66"/>
    </row>
  </sheetData>
  <mergeCells count="12">
    <mergeCell ref="O1:Q2"/>
    <mergeCell ref="A1:A33"/>
    <mergeCell ref="S1:S33"/>
    <mergeCell ref="L20:L21"/>
    <mergeCell ref="D19:I19"/>
    <mergeCell ref="D20:E20"/>
    <mergeCell ref="D3:Q3"/>
    <mergeCell ref="D4:E5"/>
    <mergeCell ref="F4:Q4"/>
    <mergeCell ref="F5:G5"/>
    <mergeCell ref="H5:I5"/>
    <mergeCell ref="D18:K18"/>
  </mergeCells>
  <phoneticPr fontId="3"/>
  <pageMargins left="0.31496062992125984" right="0.31496062992125984" top="0.94488188976377963" bottom="0.94488188976377963" header="0.31496062992125984" footer="0.31496062992125984"/>
  <pageSetup paperSize="9"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42"/>
  <sheetViews>
    <sheetView zoomScale="75" zoomScaleNormal="75" workbookViewId="0">
      <selection activeCell="M18" sqref="M18"/>
    </sheetView>
  </sheetViews>
  <sheetFormatPr defaultRowHeight="13.5"/>
  <cols>
    <col min="1" max="1" width="2.75" style="3" bestFit="1" customWidth="1"/>
    <col min="2" max="2" width="8.625" style="61" customWidth="1"/>
    <col min="3" max="3" width="12.375" style="57" customWidth="1"/>
    <col min="4" max="13" width="10.875" style="61" customWidth="1"/>
    <col min="14" max="14" width="8.75" style="61" customWidth="1"/>
    <col min="15" max="15" width="2.75" style="3" bestFit="1" customWidth="1"/>
    <col min="16" max="22" width="8.75" style="61" customWidth="1"/>
    <col min="23" max="23" width="5.875" style="50" customWidth="1"/>
    <col min="24" max="258" width="9" style="61"/>
    <col min="259" max="259" width="30.75" style="61" customWidth="1"/>
    <col min="260" max="277" width="8.75" style="61" customWidth="1"/>
    <col min="278" max="278" width="14.625" style="61" customWidth="1"/>
    <col min="279" max="279" width="5.875" style="61" customWidth="1"/>
    <col min="280" max="514" width="9" style="61"/>
    <col min="515" max="515" width="30.75" style="61" customWidth="1"/>
    <col min="516" max="533" width="8.75" style="61" customWidth="1"/>
    <col min="534" max="534" width="14.625" style="61" customWidth="1"/>
    <col min="535" max="535" width="5.875" style="61" customWidth="1"/>
    <col min="536" max="770" width="9" style="61"/>
    <col min="771" max="771" width="30.75" style="61" customWidth="1"/>
    <col min="772" max="789" width="8.75" style="61" customWidth="1"/>
    <col min="790" max="790" width="14.625" style="61" customWidth="1"/>
    <col min="791" max="791" width="5.875" style="61" customWidth="1"/>
    <col min="792" max="1026" width="9" style="61"/>
    <col min="1027" max="1027" width="30.75" style="61" customWidth="1"/>
    <col min="1028" max="1045" width="8.75" style="61" customWidth="1"/>
    <col min="1046" max="1046" width="14.625" style="61" customWidth="1"/>
    <col min="1047" max="1047" width="5.875" style="61" customWidth="1"/>
    <col min="1048" max="1282" width="9" style="61"/>
    <col min="1283" max="1283" width="30.75" style="61" customWidth="1"/>
    <col min="1284" max="1301" width="8.75" style="61" customWidth="1"/>
    <col min="1302" max="1302" width="14.625" style="61" customWidth="1"/>
    <col min="1303" max="1303" width="5.875" style="61" customWidth="1"/>
    <col min="1304" max="1538" width="9" style="61"/>
    <col min="1539" max="1539" width="30.75" style="61" customWidth="1"/>
    <col min="1540" max="1557" width="8.75" style="61" customWidth="1"/>
    <col min="1558" max="1558" width="14.625" style="61" customWidth="1"/>
    <col min="1559" max="1559" width="5.875" style="61" customWidth="1"/>
    <col min="1560" max="1794" width="9" style="61"/>
    <col min="1795" max="1795" width="30.75" style="61" customWidth="1"/>
    <col min="1796" max="1813" width="8.75" style="61" customWidth="1"/>
    <col min="1814" max="1814" width="14.625" style="61" customWidth="1"/>
    <col min="1815" max="1815" width="5.875" style="61" customWidth="1"/>
    <col min="1816" max="2050" width="9" style="61"/>
    <col min="2051" max="2051" width="30.75" style="61" customWidth="1"/>
    <col min="2052" max="2069" width="8.75" style="61" customWidth="1"/>
    <col min="2070" max="2070" width="14.625" style="61" customWidth="1"/>
    <col min="2071" max="2071" width="5.875" style="61" customWidth="1"/>
    <col min="2072" max="2306" width="9" style="61"/>
    <col min="2307" max="2307" width="30.75" style="61" customWidth="1"/>
    <col min="2308" max="2325" width="8.75" style="61" customWidth="1"/>
    <col min="2326" max="2326" width="14.625" style="61" customWidth="1"/>
    <col min="2327" max="2327" width="5.875" style="61" customWidth="1"/>
    <col min="2328" max="2562" width="9" style="61"/>
    <col min="2563" max="2563" width="30.75" style="61" customWidth="1"/>
    <col min="2564" max="2581" width="8.75" style="61" customWidth="1"/>
    <col min="2582" max="2582" width="14.625" style="61" customWidth="1"/>
    <col min="2583" max="2583" width="5.875" style="61" customWidth="1"/>
    <col min="2584" max="2818" width="9" style="61"/>
    <col min="2819" max="2819" width="30.75" style="61" customWidth="1"/>
    <col min="2820" max="2837" width="8.75" style="61" customWidth="1"/>
    <col min="2838" max="2838" width="14.625" style="61" customWidth="1"/>
    <col min="2839" max="2839" width="5.875" style="61" customWidth="1"/>
    <col min="2840" max="3074" width="9" style="61"/>
    <col min="3075" max="3075" width="30.75" style="61" customWidth="1"/>
    <col min="3076" max="3093" width="8.75" style="61" customWidth="1"/>
    <col min="3094" max="3094" width="14.625" style="61" customWidth="1"/>
    <col min="3095" max="3095" width="5.875" style="61" customWidth="1"/>
    <col min="3096" max="3330" width="9" style="61"/>
    <col min="3331" max="3331" width="30.75" style="61" customWidth="1"/>
    <col min="3332" max="3349" width="8.75" style="61" customWidth="1"/>
    <col min="3350" max="3350" width="14.625" style="61" customWidth="1"/>
    <col min="3351" max="3351" width="5.875" style="61" customWidth="1"/>
    <col min="3352" max="3586" width="9" style="61"/>
    <col min="3587" max="3587" width="30.75" style="61" customWidth="1"/>
    <col min="3588" max="3605" width="8.75" style="61" customWidth="1"/>
    <col min="3606" max="3606" width="14.625" style="61" customWidth="1"/>
    <col min="3607" max="3607" width="5.875" style="61" customWidth="1"/>
    <col min="3608" max="3842" width="9" style="61"/>
    <col min="3843" max="3843" width="30.75" style="61" customWidth="1"/>
    <col min="3844" max="3861" width="8.75" style="61" customWidth="1"/>
    <col min="3862" max="3862" width="14.625" style="61" customWidth="1"/>
    <col min="3863" max="3863" width="5.875" style="61" customWidth="1"/>
    <col min="3864" max="4098" width="9" style="61"/>
    <col min="4099" max="4099" width="30.75" style="61" customWidth="1"/>
    <col min="4100" max="4117" width="8.75" style="61" customWidth="1"/>
    <col min="4118" max="4118" width="14.625" style="61" customWidth="1"/>
    <col min="4119" max="4119" width="5.875" style="61" customWidth="1"/>
    <col min="4120" max="4354" width="9" style="61"/>
    <col min="4355" max="4355" width="30.75" style="61" customWidth="1"/>
    <col min="4356" max="4373" width="8.75" style="61" customWidth="1"/>
    <col min="4374" max="4374" width="14.625" style="61" customWidth="1"/>
    <col min="4375" max="4375" width="5.875" style="61" customWidth="1"/>
    <col min="4376" max="4610" width="9" style="61"/>
    <col min="4611" max="4611" width="30.75" style="61" customWidth="1"/>
    <col min="4612" max="4629" width="8.75" style="61" customWidth="1"/>
    <col min="4630" max="4630" width="14.625" style="61" customWidth="1"/>
    <col min="4631" max="4631" width="5.875" style="61" customWidth="1"/>
    <col min="4632" max="4866" width="9" style="61"/>
    <col min="4867" max="4867" width="30.75" style="61" customWidth="1"/>
    <col min="4868" max="4885" width="8.75" style="61" customWidth="1"/>
    <col min="4886" max="4886" width="14.625" style="61" customWidth="1"/>
    <col min="4887" max="4887" width="5.875" style="61" customWidth="1"/>
    <col min="4888" max="5122" width="9" style="61"/>
    <col min="5123" max="5123" width="30.75" style="61" customWidth="1"/>
    <col min="5124" max="5141" width="8.75" style="61" customWidth="1"/>
    <col min="5142" max="5142" width="14.625" style="61" customWidth="1"/>
    <col min="5143" max="5143" width="5.875" style="61" customWidth="1"/>
    <col min="5144" max="5378" width="9" style="61"/>
    <col min="5379" max="5379" width="30.75" style="61" customWidth="1"/>
    <col min="5380" max="5397" width="8.75" style="61" customWidth="1"/>
    <col min="5398" max="5398" width="14.625" style="61" customWidth="1"/>
    <col min="5399" max="5399" width="5.875" style="61" customWidth="1"/>
    <col min="5400" max="5634" width="9" style="61"/>
    <col min="5635" max="5635" width="30.75" style="61" customWidth="1"/>
    <col min="5636" max="5653" width="8.75" style="61" customWidth="1"/>
    <col min="5654" max="5654" width="14.625" style="61" customWidth="1"/>
    <col min="5655" max="5655" width="5.875" style="61" customWidth="1"/>
    <col min="5656" max="5890" width="9" style="61"/>
    <col min="5891" max="5891" width="30.75" style="61" customWidth="1"/>
    <col min="5892" max="5909" width="8.75" style="61" customWidth="1"/>
    <col min="5910" max="5910" width="14.625" style="61" customWidth="1"/>
    <col min="5911" max="5911" width="5.875" style="61" customWidth="1"/>
    <col min="5912" max="6146" width="9" style="61"/>
    <col min="6147" max="6147" width="30.75" style="61" customWidth="1"/>
    <col min="6148" max="6165" width="8.75" style="61" customWidth="1"/>
    <col min="6166" max="6166" width="14.625" style="61" customWidth="1"/>
    <col min="6167" max="6167" width="5.875" style="61" customWidth="1"/>
    <col min="6168" max="6402" width="9" style="61"/>
    <col min="6403" max="6403" width="30.75" style="61" customWidth="1"/>
    <col min="6404" max="6421" width="8.75" style="61" customWidth="1"/>
    <col min="6422" max="6422" width="14.625" style="61" customWidth="1"/>
    <col min="6423" max="6423" width="5.875" style="61" customWidth="1"/>
    <col min="6424" max="6658" width="9" style="61"/>
    <col min="6659" max="6659" width="30.75" style="61" customWidth="1"/>
    <col min="6660" max="6677" width="8.75" style="61" customWidth="1"/>
    <col min="6678" max="6678" width="14.625" style="61" customWidth="1"/>
    <col min="6679" max="6679" width="5.875" style="61" customWidth="1"/>
    <col min="6680" max="6914" width="9" style="61"/>
    <col min="6915" max="6915" width="30.75" style="61" customWidth="1"/>
    <col min="6916" max="6933" width="8.75" style="61" customWidth="1"/>
    <col min="6934" max="6934" width="14.625" style="61" customWidth="1"/>
    <col min="6935" max="6935" width="5.875" style="61" customWidth="1"/>
    <col min="6936" max="7170" width="9" style="61"/>
    <col min="7171" max="7171" width="30.75" style="61" customWidth="1"/>
    <col min="7172" max="7189" width="8.75" style="61" customWidth="1"/>
    <col min="7190" max="7190" width="14.625" style="61" customWidth="1"/>
    <col min="7191" max="7191" width="5.875" style="61" customWidth="1"/>
    <col min="7192" max="7426" width="9" style="61"/>
    <col min="7427" max="7427" width="30.75" style="61" customWidth="1"/>
    <col min="7428" max="7445" width="8.75" style="61" customWidth="1"/>
    <col min="7446" max="7446" width="14.625" style="61" customWidth="1"/>
    <col min="7447" max="7447" width="5.875" style="61" customWidth="1"/>
    <col min="7448" max="7682" width="9" style="61"/>
    <col min="7683" max="7683" width="30.75" style="61" customWidth="1"/>
    <col min="7684" max="7701" width="8.75" style="61" customWidth="1"/>
    <col min="7702" max="7702" width="14.625" style="61" customWidth="1"/>
    <col min="7703" max="7703" width="5.875" style="61" customWidth="1"/>
    <col min="7704" max="7938" width="9" style="61"/>
    <col min="7939" max="7939" width="30.75" style="61" customWidth="1"/>
    <col min="7940" max="7957" width="8.75" style="61" customWidth="1"/>
    <col min="7958" max="7958" width="14.625" style="61" customWidth="1"/>
    <col min="7959" max="7959" width="5.875" style="61" customWidth="1"/>
    <col min="7960" max="8194" width="9" style="61"/>
    <col min="8195" max="8195" width="30.75" style="61" customWidth="1"/>
    <col min="8196" max="8213" width="8.75" style="61" customWidth="1"/>
    <col min="8214" max="8214" width="14.625" style="61" customWidth="1"/>
    <col min="8215" max="8215" width="5.875" style="61" customWidth="1"/>
    <col min="8216" max="8450" width="9" style="61"/>
    <col min="8451" max="8451" width="30.75" style="61" customWidth="1"/>
    <col min="8452" max="8469" width="8.75" style="61" customWidth="1"/>
    <col min="8470" max="8470" width="14.625" style="61" customWidth="1"/>
    <col min="8471" max="8471" width="5.875" style="61" customWidth="1"/>
    <col min="8472" max="8706" width="9" style="61"/>
    <col min="8707" max="8707" width="30.75" style="61" customWidth="1"/>
    <col min="8708" max="8725" width="8.75" style="61" customWidth="1"/>
    <col min="8726" max="8726" width="14.625" style="61" customWidth="1"/>
    <col min="8727" max="8727" width="5.875" style="61" customWidth="1"/>
    <col min="8728" max="8962" width="9" style="61"/>
    <col min="8963" max="8963" width="30.75" style="61" customWidth="1"/>
    <col min="8964" max="8981" width="8.75" style="61" customWidth="1"/>
    <col min="8982" max="8982" width="14.625" style="61" customWidth="1"/>
    <col min="8983" max="8983" width="5.875" style="61" customWidth="1"/>
    <col min="8984" max="9218" width="9" style="61"/>
    <col min="9219" max="9219" width="30.75" style="61" customWidth="1"/>
    <col min="9220" max="9237" width="8.75" style="61" customWidth="1"/>
    <col min="9238" max="9238" width="14.625" style="61" customWidth="1"/>
    <col min="9239" max="9239" width="5.875" style="61" customWidth="1"/>
    <col min="9240" max="9474" width="9" style="61"/>
    <col min="9475" max="9475" width="30.75" style="61" customWidth="1"/>
    <col min="9476" max="9493" width="8.75" style="61" customWidth="1"/>
    <col min="9494" max="9494" width="14.625" style="61" customWidth="1"/>
    <col min="9495" max="9495" width="5.875" style="61" customWidth="1"/>
    <col min="9496" max="9730" width="9" style="61"/>
    <col min="9731" max="9731" width="30.75" style="61" customWidth="1"/>
    <col min="9732" max="9749" width="8.75" style="61" customWidth="1"/>
    <col min="9750" max="9750" width="14.625" style="61" customWidth="1"/>
    <col min="9751" max="9751" width="5.875" style="61" customWidth="1"/>
    <col min="9752" max="9986" width="9" style="61"/>
    <col min="9987" max="9987" width="30.75" style="61" customWidth="1"/>
    <col min="9988" max="10005" width="8.75" style="61" customWidth="1"/>
    <col min="10006" max="10006" width="14.625" style="61" customWidth="1"/>
    <col min="10007" max="10007" width="5.875" style="61" customWidth="1"/>
    <col min="10008" max="10242" width="9" style="61"/>
    <col min="10243" max="10243" width="30.75" style="61" customWidth="1"/>
    <col min="10244" max="10261" width="8.75" style="61" customWidth="1"/>
    <col min="10262" max="10262" width="14.625" style="61" customWidth="1"/>
    <col min="10263" max="10263" width="5.875" style="61" customWidth="1"/>
    <col min="10264" max="10498" width="9" style="61"/>
    <col min="10499" max="10499" width="30.75" style="61" customWidth="1"/>
    <col min="10500" max="10517" width="8.75" style="61" customWidth="1"/>
    <col min="10518" max="10518" width="14.625" style="61" customWidth="1"/>
    <col min="10519" max="10519" width="5.875" style="61" customWidth="1"/>
    <col min="10520" max="10754" width="9" style="61"/>
    <col min="10755" max="10755" width="30.75" style="61" customWidth="1"/>
    <col min="10756" max="10773" width="8.75" style="61" customWidth="1"/>
    <col min="10774" max="10774" width="14.625" style="61" customWidth="1"/>
    <col min="10775" max="10775" width="5.875" style="61" customWidth="1"/>
    <col min="10776" max="11010" width="9" style="61"/>
    <col min="11011" max="11011" width="30.75" style="61" customWidth="1"/>
    <col min="11012" max="11029" width="8.75" style="61" customWidth="1"/>
    <col min="11030" max="11030" width="14.625" style="61" customWidth="1"/>
    <col min="11031" max="11031" width="5.875" style="61" customWidth="1"/>
    <col min="11032" max="11266" width="9" style="61"/>
    <col min="11267" max="11267" width="30.75" style="61" customWidth="1"/>
    <col min="11268" max="11285" width="8.75" style="61" customWidth="1"/>
    <col min="11286" max="11286" width="14.625" style="61" customWidth="1"/>
    <col min="11287" max="11287" width="5.875" style="61" customWidth="1"/>
    <col min="11288" max="11522" width="9" style="61"/>
    <col min="11523" max="11523" width="30.75" style="61" customWidth="1"/>
    <col min="11524" max="11541" width="8.75" style="61" customWidth="1"/>
    <col min="11542" max="11542" width="14.625" style="61" customWidth="1"/>
    <col min="11543" max="11543" width="5.875" style="61" customWidth="1"/>
    <col min="11544" max="11778" width="9" style="61"/>
    <col min="11779" max="11779" width="30.75" style="61" customWidth="1"/>
    <col min="11780" max="11797" width="8.75" style="61" customWidth="1"/>
    <col min="11798" max="11798" width="14.625" style="61" customWidth="1"/>
    <col min="11799" max="11799" width="5.875" style="61" customWidth="1"/>
    <col min="11800" max="12034" width="9" style="61"/>
    <col min="12035" max="12035" width="30.75" style="61" customWidth="1"/>
    <col min="12036" max="12053" width="8.75" style="61" customWidth="1"/>
    <col min="12054" max="12054" width="14.625" style="61" customWidth="1"/>
    <col min="12055" max="12055" width="5.875" style="61" customWidth="1"/>
    <col min="12056" max="12290" width="9" style="61"/>
    <col min="12291" max="12291" width="30.75" style="61" customWidth="1"/>
    <col min="12292" max="12309" width="8.75" style="61" customWidth="1"/>
    <col min="12310" max="12310" width="14.625" style="61" customWidth="1"/>
    <col min="12311" max="12311" width="5.875" style="61" customWidth="1"/>
    <col min="12312" max="12546" width="9" style="61"/>
    <col min="12547" max="12547" width="30.75" style="61" customWidth="1"/>
    <col min="12548" max="12565" width="8.75" style="61" customWidth="1"/>
    <col min="12566" max="12566" width="14.625" style="61" customWidth="1"/>
    <col min="12567" max="12567" width="5.875" style="61" customWidth="1"/>
    <col min="12568" max="12802" width="9" style="61"/>
    <col min="12803" max="12803" width="30.75" style="61" customWidth="1"/>
    <col min="12804" max="12821" width="8.75" style="61" customWidth="1"/>
    <col min="12822" max="12822" width="14.625" style="61" customWidth="1"/>
    <col min="12823" max="12823" width="5.875" style="61" customWidth="1"/>
    <col min="12824" max="13058" width="9" style="61"/>
    <col min="13059" max="13059" width="30.75" style="61" customWidth="1"/>
    <col min="13060" max="13077" width="8.75" style="61" customWidth="1"/>
    <col min="13078" max="13078" width="14.625" style="61" customWidth="1"/>
    <col min="13079" max="13079" width="5.875" style="61" customWidth="1"/>
    <col min="13080" max="13314" width="9" style="61"/>
    <col min="13315" max="13315" width="30.75" style="61" customWidth="1"/>
    <col min="13316" max="13333" width="8.75" style="61" customWidth="1"/>
    <col min="13334" max="13334" width="14.625" style="61" customWidth="1"/>
    <col min="13335" max="13335" width="5.875" style="61" customWidth="1"/>
    <col min="13336" max="13570" width="9" style="61"/>
    <col min="13571" max="13571" width="30.75" style="61" customWidth="1"/>
    <col min="13572" max="13589" width="8.75" style="61" customWidth="1"/>
    <col min="13590" max="13590" width="14.625" style="61" customWidth="1"/>
    <col min="13591" max="13591" width="5.875" style="61" customWidth="1"/>
    <col min="13592" max="13826" width="9" style="61"/>
    <col min="13827" max="13827" width="30.75" style="61" customWidth="1"/>
    <col min="13828" max="13845" width="8.75" style="61" customWidth="1"/>
    <col min="13846" max="13846" width="14.625" style="61" customWidth="1"/>
    <col min="13847" max="13847" width="5.875" style="61" customWidth="1"/>
    <col min="13848" max="14082" width="9" style="61"/>
    <col min="14083" max="14083" width="30.75" style="61" customWidth="1"/>
    <col min="14084" max="14101" width="8.75" style="61" customWidth="1"/>
    <col min="14102" max="14102" width="14.625" style="61" customWidth="1"/>
    <col min="14103" max="14103" width="5.875" style="61" customWidth="1"/>
    <col min="14104" max="14338" width="9" style="61"/>
    <col min="14339" max="14339" width="30.75" style="61" customWidth="1"/>
    <col min="14340" max="14357" width="8.75" style="61" customWidth="1"/>
    <col min="14358" max="14358" width="14.625" style="61" customWidth="1"/>
    <col min="14359" max="14359" width="5.875" style="61" customWidth="1"/>
    <col min="14360" max="14594" width="9" style="61"/>
    <col min="14595" max="14595" width="30.75" style="61" customWidth="1"/>
    <col min="14596" max="14613" width="8.75" style="61" customWidth="1"/>
    <col min="14614" max="14614" width="14.625" style="61" customWidth="1"/>
    <col min="14615" max="14615" width="5.875" style="61" customWidth="1"/>
    <col min="14616" max="14850" width="9" style="61"/>
    <col min="14851" max="14851" width="30.75" style="61" customWidth="1"/>
    <col min="14852" max="14869" width="8.75" style="61" customWidth="1"/>
    <col min="14870" max="14870" width="14.625" style="61" customWidth="1"/>
    <col min="14871" max="14871" width="5.875" style="61" customWidth="1"/>
    <col min="14872" max="15106" width="9" style="61"/>
    <col min="15107" max="15107" width="30.75" style="61" customWidth="1"/>
    <col min="15108" max="15125" width="8.75" style="61" customWidth="1"/>
    <col min="15126" max="15126" width="14.625" style="61" customWidth="1"/>
    <col min="15127" max="15127" width="5.875" style="61" customWidth="1"/>
    <col min="15128" max="15362" width="9" style="61"/>
    <col min="15363" max="15363" width="30.75" style="61" customWidth="1"/>
    <col min="15364" max="15381" width="8.75" style="61" customWidth="1"/>
    <col min="15382" max="15382" width="14.625" style="61" customWidth="1"/>
    <col min="15383" max="15383" width="5.875" style="61" customWidth="1"/>
    <col min="15384" max="15618" width="9" style="61"/>
    <col min="15619" max="15619" width="30.75" style="61" customWidth="1"/>
    <col min="15620" max="15637" width="8.75" style="61" customWidth="1"/>
    <col min="15638" max="15638" width="14.625" style="61" customWidth="1"/>
    <col min="15639" max="15639" width="5.875" style="61" customWidth="1"/>
    <col min="15640" max="15874" width="9" style="61"/>
    <col min="15875" max="15875" width="30.75" style="61" customWidth="1"/>
    <col min="15876" max="15893" width="8.75" style="61" customWidth="1"/>
    <col min="15894" max="15894" width="14.625" style="61" customWidth="1"/>
    <col min="15895" max="15895" width="5.875" style="61" customWidth="1"/>
    <col min="15896" max="16130" width="9" style="61"/>
    <col min="16131" max="16131" width="30.75" style="61" customWidth="1"/>
    <col min="16132" max="16149" width="8.75" style="61" customWidth="1"/>
    <col min="16150" max="16150" width="14.625" style="61" customWidth="1"/>
    <col min="16151" max="16151" width="5.875" style="61" customWidth="1"/>
    <col min="16152" max="16384" width="9" style="61"/>
  </cols>
  <sheetData>
    <row r="1" spans="1:25" s="57" customFormat="1" ht="18.75" customHeight="1">
      <c r="A1" s="488" t="s">
        <v>552</v>
      </c>
      <c r="C1" s="290" t="s">
        <v>278</v>
      </c>
      <c r="D1" s="51"/>
      <c r="E1" s="51"/>
      <c r="F1" s="51"/>
      <c r="G1" s="51"/>
      <c r="H1" s="51"/>
      <c r="I1" s="51"/>
      <c r="J1" s="51"/>
      <c r="K1" s="51"/>
      <c r="L1" s="619" t="s">
        <v>219</v>
      </c>
      <c r="M1" s="619"/>
      <c r="N1" s="56"/>
      <c r="O1" s="514" t="s">
        <v>256</v>
      </c>
      <c r="P1" s="58"/>
      <c r="Q1" s="56"/>
      <c r="R1" s="58"/>
      <c r="S1" s="56"/>
      <c r="T1" s="618"/>
      <c r="U1" s="618"/>
      <c r="V1" s="618"/>
      <c r="W1" s="56"/>
      <c r="X1" s="51"/>
    </row>
    <row r="2" spans="1:25" s="57" customFormat="1" ht="6.75" customHeight="1" thickBot="1">
      <c r="A2" s="488"/>
      <c r="C2" s="51"/>
      <c r="D2" s="51"/>
      <c r="E2" s="51"/>
      <c r="F2" s="51"/>
      <c r="G2" s="51"/>
      <c r="H2" s="51"/>
      <c r="I2" s="51"/>
      <c r="J2" s="51"/>
      <c r="K2" s="51"/>
      <c r="L2" s="620"/>
      <c r="M2" s="620"/>
      <c r="N2" s="56"/>
      <c r="O2" s="514"/>
      <c r="P2" s="58"/>
      <c r="Q2" s="56"/>
      <c r="R2" s="58"/>
      <c r="S2" s="56"/>
      <c r="T2" s="60"/>
      <c r="U2" s="60"/>
      <c r="V2" s="60"/>
      <c r="W2" s="56"/>
      <c r="X2" s="51"/>
    </row>
    <row r="3" spans="1:25" ht="16.5" customHeight="1">
      <c r="A3" s="488"/>
      <c r="C3" s="68"/>
      <c r="D3" s="614" t="s">
        <v>192</v>
      </c>
      <c r="E3" s="610"/>
      <c r="F3" s="609" t="s">
        <v>193</v>
      </c>
      <c r="G3" s="613"/>
      <c r="H3" s="609" t="s">
        <v>194</v>
      </c>
      <c r="I3" s="610"/>
      <c r="J3" s="609" t="s">
        <v>197</v>
      </c>
      <c r="K3" s="610"/>
      <c r="L3" s="609" t="s">
        <v>198</v>
      </c>
      <c r="M3" s="611"/>
      <c r="N3" s="50"/>
      <c r="O3" s="514"/>
      <c r="P3" s="62"/>
      <c r="W3" s="61"/>
    </row>
    <row r="4" spans="1:25" ht="30" customHeight="1">
      <c r="A4" s="488"/>
      <c r="C4" s="69"/>
      <c r="D4" s="70" t="s">
        <v>121</v>
      </c>
      <c r="E4" s="71" t="s">
        <v>201</v>
      </c>
      <c r="F4" s="70" t="s">
        <v>121</v>
      </c>
      <c r="G4" s="71" t="s">
        <v>201</v>
      </c>
      <c r="H4" s="70" t="s">
        <v>121</v>
      </c>
      <c r="I4" s="71" t="s">
        <v>201</v>
      </c>
      <c r="J4" s="70" t="s">
        <v>121</v>
      </c>
      <c r="K4" s="71" t="s">
        <v>201</v>
      </c>
      <c r="L4" s="70" t="s">
        <v>121</v>
      </c>
      <c r="M4" s="72" t="s">
        <v>201</v>
      </c>
      <c r="N4" s="50"/>
      <c r="O4" s="514"/>
      <c r="P4" s="63"/>
      <c r="W4" s="61"/>
    </row>
    <row r="5" spans="1:25" ht="18" customHeight="1">
      <c r="A5" s="488"/>
      <c r="C5" s="73" t="s">
        <v>123</v>
      </c>
      <c r="D5" s="54">
        <v>21</v>
      </c>
      <c r="E5" s="55">
        <v>103.60138135175134</v>
      </c>
      <c r="F5" s="54">
        <v>10</v>
      </c>
      <c r="G5" s="55">
        <v>49.333991119881603</v>
      </c>
      <c r="H5" s="54">
        <v>27</v>
      </c>
      <c r="I5" s="55">
        <v>133.20177602368031</v>
      </c>
      <c r="J5" s="54">
        <v>22</v>
      </c>
      <c r="K5" s="55">
        <v>108.53478046373951</v>
      </c>
      <c r="L5" s="54">
        <v>2</v>
      </c>
      <c r="M5" s="67">
        <v>9.8667982239763194</v>
      </c>
      <c r="N5" s="50"/>
      <c r="O5" s="514"/>
      <c r="P5" s="63"/>
      <c r="W5" s="61"/>
    </row>
    <row r="6" spans="1:25" ht="18" customHeight="1">
      <c r="A6" s="488"/>
      <c r="C6" s="73" t="s">
        <v>124</v>
      </c>
      <c r="D6" s="54">
        <v>81</v>
      </c>
      <c r="E6" s="55">
        <v>279.59958577839143</v>
      </c>
      <c r="F6" s="54">
        <v>22</v>
      </c>
      <c r="G6" s="55">
        <v>75.940628236106321</v>
      </c>
      <c r="H6" s="54">
        <v>48</v>
      </c>
      <c r="I6" s="55">
        <v>165.68864342423197</v>
      </c>
      <c r="J6" s="54">
        <v>22</v>
      </c>
      <c r="K6" s="55">
        <v>75.940628236106321</v>
      </c>
      <c r="L6" s="54">
        <v>19</v>
      </c>
      <c r="M6" s="67">
        <v>65.585088022091824</v>
      </c>
      <c r="N6" s="50"/>
      <c r="O6" s="514"/>
      <c r="P6" s="63"/>
      <c r="W6" s="61"/>
    </row>
    <row r="7" spans="1:25" ht="18" customHeight="1">
      <c r="A7" s="488"/>
      <c r="C7" s="73" t="s">
        <v>125</v>
      </c>
      <c r="D7" s="54">
        <v>3</v>
      </c>
      <c r="E7" s="55">
        <v>82.872928176795583</v>
      </c>
      <c r="F7" s="54">
        <v>2</v>
      </c>
      <c r="G7" s="55">
        <v>55.248618784530393</v>
      </c>
      <c r="H7" s="54">
        <v>4</v>
      </c>
      <c r="I7" s="55">
        <v>110.49723756906079</v>
      </c>
      <c r="J7" s="54">
        <v>7</v>
      </c>
      <c r="K7" s="55">
        <v>193.37016574585635</v>
      </c>
      <c r="L7" s="54" t="s">
        <v>91</v>
      </c>
      <c r="M7" s="67" t="s">
        <v>91</v>
      </c>
      <c r="N7" s="50"/>
      <c r="O7" s="514"/>
      <c r="P7" s="63"/>
      <c r="W7" s="61"/>
    </row>
    <row r="8" spans="1:25" ht="18" customHeight="1">
      <c r="A8" s="488"/>
      <c r="C8" s="73" t="s">
        <v>126</v>
      </c>
      <c r="D8" s="54">
        <v>1</v>
      </c>
      <c r="E8" s="55">
        <v>30.581039755351679</v>
      </c>
      <c r="F8" s="54">
        <v>2</v>
      </c>
      <c r="G8" s="55">
        <v>61.162079510703357</v>
      </c>
      <c r="H8" s="54">
        <v>1</v>
      </c>
      <c r="I8" s="55">
        <v>30.581039755351679</v>
      </c>
      <c r="J8" s="54">
        <v>6</v>
      </c>
      <c r="K8" s="55">
        <v>183.48623853211009</v>
      </c>
      <c r="L8" s="54" t="s">
        <v>91</v>
      </c>
      <c r="M8" s="67" t="s">
        <v>91</v>
      </c>
      <c r="N8" s="50"/>
      <c r="O8" s="514"/>
      <c r="P8" s="63"/>
      <c r="W8" s="61"/>
    </row>
    <row r="9" spans="1:25" ht="18" customHeight="1">
      <c r="A9" s="488"/>
      <c r="C9" s="73" t="s">
        <v>127</v>
      </c>
      <c r="D9" s="54">
        <v>3</v>
      </c>
      <c r="E9" s="55">
        <v>84.507042253521135</v>
      </c>
      <c r="F9" s="54">
        <v>2</v>
      </c>
      <c r="G9" s="55">
        <v>56.338028169014088</v>
      </c>
      <c r="H9" s="54">
        <v>3</v>
      </c>
      <c r="I9" s="55">
        <v>84.507042253521135</v>
      </c>
      <c r="J9" s="54">
        <v>5</v>
      </c>
      <c r="K9" s="55">
        <v>140.84507042253523</v>
      </c>
      <c r="L9" s="54" t="s">
        <v>91</v>
      </c>
      <c r="M9" s="67" t="s">
        <v>91</v>
      </c>
      <c r="N9" s="50"/>
      <c r="O9" s="514"/>
      <c r="P9" s="63"/>
      <c r="W9" s="61"/>
    </row>
    <row r="10" spans="1:25" ht="18" customHeight="1">
      <c r="A10" s="488"/>
      <c r="C10" s="73" t="s">
        <v>128</v>
      </c>
      <c r="D10" s="54">
        <v>3</v>
      </c>
      <c r="E10" s="55">
        <v>62.5</v>
      </c>
      <c r="F10" s="54">
        <v>3</v>
      </c>
      <c r="G10" s="55">
        <v>62.5</v>
      </c>
      <c r="H10" s="54">
        <v>1</v>
      </c>
      <c r="I10" s="55">
        <v>20.833333333333336</v>
      </c>
      <c r="J10" s="54">
        <v>4</v>
      </c>
      <c r="K10" s="55">
        <v>83.333333333333343</v>
      </c>
      <c r="L10" s="54" t="s">
        <v>91</v>
      </c>
      <c r="M10" s="67" t="s">
        <v>91</v>
      </c>
      <c r="N10" s="50"/>
      <c r="O10" s="514"/>
      <c r="P10" s="63"/>
      <c r="W10" s="61"/>
    </row>
    <row r="11" spans="1:25" ht="18" customHeight="1">
      <c r="A11" s="488"/>
      <c r="C11" s="73" t="s">
        <v>129</v>
      </c>
      <c r="D11" s="54">
        <v>1</v>
      </c>
      <c r="E11" s="55">
        <v>112.35955056179776</v>
      </c>
      <c r="F11" s="54">
        <v>1</v>
      </c>
      <c r="G11" s="55">
        <v>112.35955056179776</v>
      </c>
      <c r="H11" s="54">
        <v>1</v>
      </c>
      <c r="I11" s="55">
        <v>112.35955056179776</v>
      </c>
      <c r="J11" s="54">
        <v>3</v>
      </c>
      <c r="K11" s="55">
        <v>337.07865168539325</v>
      </c>
      <c r="L11" s="54" t="s">
        <v>91</v>
      </c>
      <c r="M11" s="67" t="s">
        <v>91</v>
      </c>
      <c r="N11" s="50"/>
      <c r="O11" s="514"/>
      <c r="P11" s="63"/>
      <c r="W11" s="61"/>
    </row>
    <row r="12" spans="1:25" ht="18" customHeight="1">
      <c r="A12" s="488"/>
      <c r="C12" s="73" t="s">
        <v>130</v>
      </c>
      <c r="D12" s="54">
        <v>1</v>
      </c>
      <c r="E12" s="55">
        <v>57.47126436781609</v>
      </c>
      <c r="F12" s="54">
        <v>1</v>
      </c>
      <c r="G12" s="55">
        <v>57.47126436781609</v>
      </c>
      <c r="H12" s="54">
        <v>1</v>
      </c>
      <c r="I12" s="55">
        <v>57.47126436781609</v>
      </c>
      <c r="J12" s="54">
        <v>3</v>
      </c>
      <c r="K12" s="55">
        <v>172.41379310344828</v>
      </c>
      <c r="L12" s="54" t="s">
        <v>91</v>
      </c>
      <c r="M12" s="67" t="s">
        <v>91</v>
      </c>
      <c r="N12" s="50"/>
      <c r="O12" s="514"/>
      <c r="P12" s="63"/>
      <c r="W12" s="61"/>
    </row>
    <row r="13" spans="1:25" s="64" customFormat="1" ht="18" customHeight="1">
      <c r="A13" s="488"/>
      <c r="C13" s="223" t="s">
        <v>35</v>
      </c>
      <c r="D13" s="224">
        <v>114</v>
      </c>
      <c r="E13" s="225">
        <v>169.87036209208762</v>
      </c>
      <c r="F13" s="224">
        <v>43</v>
      </c>
      <c r="G13" s="225">
        <v>64.073908508419009</v>
      </c>
      <c r="H13" s="224">
        <v>86</v>
      </c>
      <c r="I13" s="225">
        <v>128.14781701683802</v>
      </c>
      <c r="J13" s="224">
        <v>72</v>
      </c>
      <c r="K13" s="225">
        <v>107.28654447921323</v>
      </c>
      <c r="L13" s="224">
        <v>21</v>
      </c>
      <c r="M13" s="226">
        <v>31.291908806437192</v>
      </c>
      <c r="N13" s="65"/>
      <c r="O13" s="514"/>
      <c r="P13" s="65"/>
      <c r="Q13" s="65"/>
      <c r="R13" s="65"/>
      <c r="S13" s="65"/>
      <c r="T13" s="65"/>
      <c r="U13" s="65"/>
      <c r="V13" s="65"/>
      <c r="W13" s="65"/>
      <c r="X13" s="65"/>
      <c r="Y13" s="65"/>
    </row>
    <row r="14" spans="1:25" ht="18" customHeight="1" thickBot="1">
      <c r="A14" s="488"/>
      <c r="C14" s="74" t="s">
        <v>177</v>
      </c>
      <c r="D14" s="227">
        <v>12987</v>
      </c>
      <c r="E14" s="228">
        <v>240.5</v>
      </c>
      <c r="F14" s="227">
        <v>4483</v>
      </c>
      <c r="G14" s="228">
        <v>83.018518518518519</v>
      </c>
      <c r="H14" s="227">
        <v>10803</v>
      </c>
      <c r="I14" s="228">
        <v>200.05555555555557</v>
      </c>
      <c r="J14" s="227">
        <v>3028</v>
      </c>
      <c r="K14" s="228">
        <v>56.074074074074076</v>
      </c>
      <c r="L14" s="227">
        <v>1647</v>
      </c>
      <c r="M14" s="229">
        <v>30.5</v>
      </c>
      <c r="N14" s="59"/>
      <c r="O14" s="514"/>
      <c r="P14" s="63"/>
      <c r="W14" s="61"/>
    </row>
    <row r="15" spans="1:25" ht="9.75" customHeight="1" thickBot="1">
      <c r="A15" s="488"/>
      <c r="C15" s="56"/>
      <c r="D15" s="59"/>
      <c r="E15" s="60"/>
      <c r="F15" s="59"/>
      <c r="G15" s="60"/>
      <c r="H15" s="59"/>
      <c r="I15" s="60"/>
      <c r="J15" s="292"/>
      <c r="K15" s="292"/>
      <c r="L15" s="292"/>
      <c r="M15" s="292"/>
      <c r="N15" s="59"/>
      <c r="O15" s="514"/>
      <c r="P15" s="60"/>
      <c r="Q15" s="59"/>
      <c r="R15" s="60"/>
      <c r="S15" s="59"/>
      <c r="T15" s="60"/>
      <c r="U15" s="59"/>
      <c r="V15" s="60"/>
      <c r="X15" s="63"/>
    </row>
    <row r="16" spans="1:25" ht="16.5" customHeight="1">
      <c r="A16" s="488"/>
      <c r="C16" s="68"/>
      <c r="D16" s="609" t="s">
        <v>199</v>
      </c>
      <c r="E16" s="613"/>
      <c r="F16" s="614" t="s">
        <v>200</v>
      </c>
      <c r="G16" s="615"/>
      <c r="H16" s="602" t="s">
        <v>195</v>
      </c>
      <c r="I16" s="612"/>
      <c r="J16" s="616" t="s">
        <v>196</v>
      </c>
      <c r="K16" s="617"/>
      <c r="L16" s="66"/>
      <c r="M16" s="66"/>
      <c r="O16" s="514"/>
      <c r="W16" s="61"/>
    </row>
    <row r="17" spans="1:24" ht="30" customHeight="1">
      <c r="A17" s="488"/>
      <c r="C17" s="69"/>
      <c r="D17" s="70" t="s">
        <v>121</v>
      </c>
      <c r="E17" s="75" t="s">
        <v>201</v>
      </c>
      <c r="F17" s="70" t="s">
        <v>121</v>
      </c>
      <c r="G17" s="71" t="s">
        <v>201</v>
      </c>
      <c r="H17" s="70" t="s">
        <v>121</v>
      </c>
      <c r="I17" s="71" t="s">
        <v>201</v>
      </c>
      <c r="J17" s="70" t="s">
        <v>121</v>
      </c>
      <c r="K17" s="72" t="s">
        <v>201</v>
      </c>
      <c r="L17" s="66"/>
      <c r="M17" s="66"/>
      <c r="O17" s="514"/>
      <c r="W17" s="61"/>
    </row>
    <row r="18" spans="1:24" ht="18" customHeight="1">
      <c r="A18" s="488"/>
      <c r="C18" s="73" t="s">
        <v>123</v>
      </c>
      <c r="D18" s="54">
        <v>176</v>
      </c>
      <c r="E18" s="55">
        <v>868.27824370991607</v>
      </c>
      <c r="F18" s="54">
        <v>65</v>
      </c>
      <c r="G18" s="55">
        <v>320.67094227923042</v>
      </c>
      <c r="H18" s="54">
        <v>8</v>
      </c>
      <c r="I18" s="55">
        <v>39.467192895905278</v>
      </c>
      <c r="J18" s="54">
        <v>5</v>
      </c>
      <c r="K18" s="67">
        <v>24.666995559940801</v>
      </c>
      <c r="L18" s="66"/>
      <c r="M18" s="66"/>
      <c r="O18" s="514"/>
      <c r="W18" s="61"/>
    </row>
    <row r="19" spans="1:24" ht="18" customHeight="1">
      <c r="A19" s="488"/>
      <c r="C19" s="73" t="s">
        <v>124</v>
      </c>
      <c r="D19" s="54">
        <v>357</v>
      </c>
      <c r="E19" s="55">
        <v>1232.3092854677252</v>
      </c>
      <c r="F19" s="54">
        <v>208</v>
      </c>
      <c r="G19" s="55">
        <v>717.98412150500519</v>
      </c>
      <c r="H19" s="54">
        <v>23</v>
      </c>
      <c r="I19" s="55">
        <v>79.392474974111153</v>
      </c>
      <c r="J19" s="54">
        <v>10</v>
      </c>
      <c r="K19" s="67">
        <v>34.518467380048321</v>
      </c>
      <c r="L19" s="66"/>
      <c r="M19" s="66"/>
      <c r="O19" s="514"/>
      <c r="W19" s="61"/>
    </row>
    <row r="20" spans="1:24" ht="18" customHeight="1">
      <c r="A20" s="488"/>
      <c r="C20" s="73" t="s">
        <v>125</v>
      </c>
      <c r="D20" s="54">
        <v>17</v>
      </c>
      <c r="E20" s="55">
        <v>469.61325966850831</v>
      </c>
      <c r="F20" s="54">
        <v>9</v>
      </c>
      <c r="G20" s="55">
        <v>248.61878453038673</v>
      </c>
      <c r="H20" s="54">
        <v>2</v>
      </c>
      <c r="I20" s="55">
        <v>55.248618784530393</v>
      </c>
      <c r="J20" s="54" t="s">
        <v>91</v>
      </c>
      <c r="K20" s="67" t="s">
        <v>91</v>
      </c>
      <c r="L20" s="66"/>
      <c r="M20" s="66"/>
      <c r="O20" s="514"/>
      <c r="W20" s="61"/>
    </row>
    <row r="21" spans="1:24" ht="18" customHeight="1">
      <c r="A21" s="488"/>
      <c r="C21" s="73" t="s">
        <v>126</v>
      </c>
      <c r="D21" s="54">
        <v>9</v>
      </c>
      <c r="E21" s="55">
        <v>275.22935779816515</v>
      </c>
      <c r="F21" s="54">
        <v>5</v>
      </c>
      <c r="G21" s="55">
        <v>152.90519877675843</v>
      </c>
      <c r="H21" s="54">
        <v>1</v>
      </c>
      <c r="I21" s="55">
        <v>30.581039755351679</v>
      </c>
      <c r="J21" s="54" t="s">
        <v>91</v>
      </c>
      <c r="K21" s="67" t="s">
        <v>91</v>
      </c>
      <c r="L21" s="66"/>
      <c r="M21" s="66"/>
      <c r="O21" s="514"/>
      <c r="W21" s="61"/>
    </row>
    <row r="22" spans="1:24" ht="18" customHeight="1">
      <c r="A22" s="488"/>
      <c r="C22" s="73" t="s">
        <v>127</v>
      </c>
      <c r="D22" s="54">
        <v>11</v>
      </c>
      <c r="E22" s="55">
        <v>309.85915492957747</v>
      </c>
      <c r="F22" s="54">
        <v>19</v>
      </c>
      <c r="G22" s="55">
        <v>535.21126760563379</v>
      </c>
      <c r="H22" s="54" t="s">
        <v>91</v>
      </c>
      <c r="I22" s="55" t="s">
        <v>91</v>
      </c>
      <c r="J22" s="54" t="s">
        <v>91</v>
      </c>
      <c r="K22" s="67" t="s">
        <v>91</v>
      </c>
      <c r="L22" s="66"/>
      <c r="M22" s="66"/>
      <c r="O22" s="514"/>
      <c r="W22" s="61"/>
    </row>
    <row r="23" spans="1:24" ht="18" customHeight="1">
      <c r="A23" s="488"/>
      <c r="C23" s="73" t="s">
        <v>128</v>
      </c>
      <c r="D23" s="54">
        <v>21</v>
      </c>
      <c r="E23" s="55">
        <v>437.50000000000006</v>
      </c>
      <c r="F23" s="54">
        <v>15</v>
      </c>
      <c r="G23" s="55">
        <v>312.5</v>
      </c>
      <c r="H23" s="54">
        <v>3</v>
      </c>
      <c r="I23" s="55">
        <v>62.5</v>
      </c>
      <c r="J23" s="54">
        <v>1</v>
      </c>
      <c r="K23" s="67">
        <v>20.833333333333336</v>
      </c>
      <c r="L23" s="66"/>
      <c r="M23" s="66"/>
      <c r="O23" s="514"/>
      <c r="W23" s="61"/>
    </row>
    <row r="24" spans="1:24" ht="18" customHeight="1">
      <c r="A24" s="488"/>
      <c r="C24" s="73" t="s">
        <v>129</v>
      </c>
      <c r="D24" s="54">
        <v>4</v>
      </c>
      <c r="E24" s="55">
        <v>449.43820224719104</v>
      </c>
      <c r="F24" s="54">
        <v>5</v>
      </c>
      <c r="G24" s="55">
        <v>561.79775280898878</v>
      </c>
      <c r="H24" s="54" t="s">
        <v>91</v>
      </c>
      <c r="I24" s="55" t="s">
        <v>91</v>
      </c>
      <c r="J24" s="54" t="s">
        <v>91</v>
      </c>
      <c r="K24" s="67" t="s">
        <v>91</v>
      </c>
      <c r="L24" s="66"/>
      <c r="M24" s="66"/>
      <c r="O24" s="514"/>
      <c r="W24" s="61"/>
    </row>
    <row r="25" spans="1:24" ht="18" customHeight="1">
      <c r="A25" s="488"/>
      <c r="C25" s="73" t="s">
        <v>130</v>
      </c>
      <c r="D25" s="54">
        <v>7</v>
      </c>
      <c r="E25" s="55">
        <v>402.29885057471262</v>
      </c>
      <c r="F25" s="54">
        <v>5</v>
      </c>
      <c r="G25" s="55">
        <v>287.35632183908046</v>
      </c>
      <c r="H25" s="54" t="s">
        <v>91</v>
      </c>
      <c r="I25" s="55" t="s">
        <v>91</v>
      </c>
      <c r="J25" s="54" t="s">
        <v>91</v>
      </c>
      <c r="K25" s="67" t="s">
        <v>91</v>
      </c>
      <c r="L25" s="66"/>
      <c r="M25" s="66"/>
      <c r="O25" s="514"/>
      <c r="W25" s="61"/>
    </row>
    <row r="26" spans="1:24" s="64" customFormat="1" ht="18" customHeight="1">
      <c r="A26" s="488"/>
      <c r="C26" s="223" t="s">
        <v>35</v>
      </c>
      <c r="D26" s="224">
        <v>602</v>
      </c>
      <c r="E26" s="225">
        <v>897.03471911786619</v>
      </c>
      <c r="F26" s="224">
        <v>331</v>
      </c>
      <c r="G26" s="225">
        <v>493.22008642527192</v>
      </c>
      <c r="H26" s="224">
        <v>37</v>
      </c>
      <c r="I26" s="225">
        <v>55.133363135151242</v>
      </c>
      <c r="J26" s="224">
        <v>16</v>
      </c>
      <c r="K26" s="226">
        <v>23.84145432871405</v>
      </c>
      <c r="L26" s="66"/>
      <c r="M26" s="66"/>
      <c r="N26" s="65"/>
      <c r="O26" s="514"/>
      <c r="P26" s="65"/>
      <c r="Q26" s="65"/>
      <c r="R26" s="65"/>
      <c r="S26" s="65"/>
      <c r="T26" s="65"/>
      <c r="U26" s="65"/>
      <c r="V26" s="65"/>
      <c r="W26" s="65"/>
    </row>
    <row r="27" spans="1:24" ht="18" customHeight="1" thickBot="1">
      <c r="A27" s="488"/>
      <c r="C27" s="74" t="s">
        <v>177</v>
      </c>
      <c r="D27" s="227">
        <v>57732</v>
      </c>
      <c r="E27" s="228">
        <v>1069.1111111111111</v>
      </c>
      <c r="F27" s="227">
        <v>19172</v>
      </c>
      <c r="G27" s="228">
        <v>355.03703703703707</v>
      </c>
      <c r="H27" s="227">
        <v>5524</v>
      </c>
      <c r="I27" s="228">
        <v>102.29629629629629</v>
      </c>
      <c r="J27" s="227">
        <v>1986</v>
      </c>
      <c r="K27" s="229">
        <v>36.777777777777779</v>
      </c>
      <c r="L27" s="66"/>
      <c r="M27" s="66"/>
      <c r="O27" s="514"/>
      <c r="W27" s="61"/>
    </row>
    <row r="28" spans="1:24" ht="6" customHeight="1">
      <c r="A28" s="488"/>
      <c r="C28" s="291"/>
      <c r="D28" s="50"/>
      <c r="E28" s="50"/>
      <c r="F28" s="50"/>
      <c r="G28" s="50"/>
      <c r="H28" s="50"/>
      <c r="I28" s="50"/>
      <c r="J28" s="50"/>
      <c r="K28" s="50"/>
      <c r="L28" s="66"/>
      <c r="M28" s="66"/>
      <c r="N28" s="50"/>
      <c r="O28" s="514"/>
      <c r="P28" s="50"/>
      <c r="Q28" s="50"/>
      <c r="R28" s="50"/>
      <c r="S28" s="63"/>
      <c r="T28" s="66"/>
      <c r="U28" s="63"/>
      <c r="V28" s="66"/>
      <c r="X28" s="63"/>
    </row>
    <row r="29" spans="1:24" ht="11.25" customHeight="1">
      <c r="A29" s="488"/>
      <c r="C29" s="279" t="s">
        <v>257</v>
      </c>
      <c r="D29" s="63"/>
      <c r="E29" s="66"/>
      <c r="F29" s="63"/>
      <c r="G29" s="66"/>
      <c r="H29" s="66"/>
      <c r="I29" s="66"/>
      <c r="J29" s="66"/>
      <c r="K29" s="66"/>
      <c r="L29" s="66"/>
      <c r="M29" s="66"/>
      <c r="N29" s="63"/>
      <c r="O29" s="514"/>
      <c r="P29" s="66"/>
      <c r="Q29" s="63"/>
      <c r="R29" s="66"/>
      <c r="S29" s="63"/>
      <c r="T29" s="66"/>
      <c r="U29" s="63"/>
      <c r="V29" s="66"/>
      <c r="X29" s="63"/>
    </row>
    <row r="30" spans="1:24">
      <c r="A30" s="110"/>
      <c r="C30" s="51"/>
      <c r="D30" s="63"/>
      <c r="E30" s="66"/>
      <c r="F30" s="63"/>
      <c r="G30" s="66"/>
      <c r="H30" s="66"/>
      <c r="I30" s="66"/>
      <c r="J30" s="66"/>
      <c r="K30" s="66"/>
      <c r="L30" s="66"/>
      <c r="M30" s="66"/>
      <c r="N30" s="63"/>
      <c r="O30" s="110"/>
      <c r="P30" s="66"/>
      <c r="Q30" s="63"/>
      <c r="R30" s="66"/>
      <c r="S30" s="63"/>
      <c r="T30" s="66"/>
      <c r="U30" s="63"/>
      <c r="V30" s="66"/>
      <c r="X30" s="63"/>
    </row>
    <row r="31" spans="1:24">
      <c r="A31" s="110"/>
      <c r="C31" s="51"/>
      <c r="D31" s="63"/>
      <c r="E31" s="66"/>
      <c r="F31" s="63"/>
      <c r="G31" s="66"/>
      <c r="H31" s="66"/>
      <c r="I31" s="66"/>
      <c r="J31" s="66"/>
      <c r="K31" s="66"/>
      <c r="L31" s="66"/>
      <c r="M31" s="66"/>
      <c r="N31" s="63"/>
      <c r="O31" s="110"/>
      <c r="P31" s="66"/>
      <c r="Q31" s="63"/>
      <c r="R31" s="66"/>
      <c r="S31" s="63"/>
      <c r="T31" s="66"/>
      <c r="U31" s="63"/>
      <c r="V31" s="66"/>
      <c r="X31" s="63"/>
    </row>
    <row r="32" spans="1:24">
      <c r="A32" s="110"/>
      <c r="C32" s="51"/>
      <c r="D32" s="63"/>
      <c r="E32" s="66"/>
      <c r="F32" s="63"/>
      <c r="G32" s="66"/>
      <c r="H32" s="66"/>
      <c r="I32" s="66"/>
      <c r="J32" s="66"/>
      <c r="K32" s="66"/>
      <c r="L32" s="66"/>
      <c r="M32" s="66"/>
      <c r="N32" s="63"/>
      <c r="O32" s="110"/>
      <c r="P32" s="66"/>
      <c r="Q32" s="63"/>
      <c r="R32" s="66"/>
      <c r="S32" s="63"/>
      <c r="T32" s="66"/>
      <c r="U32" s="63"/>
      <c r="V32" s="66"/>
      <c r="X32" s="63"/>
    </row>
    <row r="33" spans="1:24">
      <c r="A33" s="110"/>
      <c r="C33" s="51"/>
      <c r="D33" s="63"/>
      <c r="E33" s="66"/>
      <c r="F33" s="63"/>
      <c r="G33" s="66"/>
      <c r="H33" s="66"/>
      <c r="I33" s="66"/>
      <c r="J33" s="66"/>
      <c r="K33" s="66"/>
      <c r="L33" s="66"/>
      <c r="M33" s="66"/>
      <c r="N33" s="63"/>
      <c r="O33" s="110"/>
      <c r="P33" s="66"/>
      <c r="Q33" s="63"/>
      <c r="R33" s="66"/>
      <c r="S33" s="63"/>
      <c r="T33" s="66"/>
      <c r="U33" s="63"/>
      <c r="V33" s="66"/>
      <c r="X33" s="63"/>
    </row>
    <row r="34" spans="1:24">
      <c r="A34" s="110"/>
      <c r="C34" s="51"/>
      <c r="D34" s="63"/>
      <c r="E34" s="66"/>
      <c r="F34" s="63"/>
      <c r="G34" s="66"/>
      <c r="H34" s="66"/>
      <c r="I34" s="66"/>
      <c r="J34" s="66"/>
      <c r="K34" s="66"/>
      <c r="L34" s="66"/>
      <c r="M34" s="66"/>
      <c r="N34" s="63"/>
      <c r="O34" s="110"/>
      <c r="P34" s="66"/>
      <c r="Q34" s="63"/>
      <c r="R34" s="66"/>
      <c r="S34" s="63"/>
      <c r="T34" s="66"/>
      <c r="U34" s="63"/>
      <c r="V34" s="66"/>
      <c r="X34" s="63"/>
    </row>
    <row r="35" spans="1:24">
      <c r="C35" s="51"/>
      <c r="D35" s="63"/>
      <c r="E35" s="66"/>
      <c r="F35" s="63"/>
      <c r="G35" s="66"/>
      <c r="H35" s="66"/>
      <c r="I35" s="66"/>
      <c r="J35" s="66"/>
      <c r="K35" s="66"/>
      <c r="L35" s="66"/>
      <c r="M35" s="66"/>
      <c r="N35" s="63"/>
      <c r="P35" s="66"/>
      <c r="Q35" s="63"/>
      <c r="R35" s="66"/>
      <c r="S35" s="63"/>
      <c r="T35" s="66"/>
      <c r="U35" s="63"/>
      <c r="V35" s="66"/>
      <c r="X35" s="63"/>
    </row>
    <row r="36" spans="1:24">
      <c r="C36" s="51"/>
      <c r="D36" s="63"/>
      <c r="E36" s="66"/>
      <c r="F36" s="63"/>
      <c r="G36" s="66"/>
      <c r="H36" s="66"/>
      <c r="I36" s="66"/>
      <c r="J36" s="66"/>
      <c r="K36" s="66"/>
      <c r="L36" s="66"/>
      <c r="M36" s="66"/>
      <c r="N36" s="63"/>
      <c r="P36" s="66"/>
      <c r="Q36" s="63"/>
      <c r="R36" s="66"/>
      <c r="S36" s="63"/>
      <c r="T36" s="66"/>
      <c r="U36" s="63"/>
      <c r="V36" s="66"/>
      <c r="X36" s="63"/>
    </row>
    <row r="37" spans="1:24">
      <c r="C37" s="51"/>
      <c r="D37" s="63"/>
      <c r="E37" s="66"/>
      <c r="F37" s="63"/>
      <c r="G37" s="66"/>
      <c r="H37" s="66"/>
      <c r="I37" s="66"/>
      <c r="J37" s="66"/>
      <c r="K37" s="66"/>
      <c r="L37" s="66"/>
      <c r="M37" s="66"/>
      <c r="N37" s="63"/>
      <c r="P37" s="66"/>
      <c r="Q37" s="63"/>
      <c r="R37" s="66"/>
      <c r="S37" s="63"/>
      <c r="T37" s="66"/>
      <c r="U37" s="63"/>
      <c r="V37" s="66"/>
      <c r="X37" s="63"/>
    </row>
    <row r="38" spans="1:24">
      <c r="C38" s="51"/>
      <c r="D38" s="63"/>
      <c r="E38" s="66"/>
      <c r="F38" s="63"/>
      <c r="G38" s="66"/>
      <c r="H38" s="66"/>
      <c r="I38" s="66"/>
      <c r="J38" s="66"/>
      <c r="K38" s="66"/>
      <c r="L38" s="66"/>
      <c r="M38" s="66"/>
      <c r="N38" s="63"/>
      <c r="P38" s="66"/>
      <c r="Q38" s="63"/>
      <c r="R38" s="66"/>
      <c r="S38" s="63"/>
      <c r="T38" s="66"/>
      <c r="U38" s="63"/>
      <c r="V38" s="66"/>
      <c r="X38" s="63"/>
    </row>
    <row r="39" spans="1:24">
      <c r="C39" s="51"/>
      <c r="D39" s="63"/>
      <c r="E39" s="66"/>
      <c r="F39" s="63"/>
      <c r="G39" s="66"/>
      <c r="H39" s="66"/>
      <c r="I39" s="66"/>
      <c r="J39" s="66"/>
      <c r="K39" s="66"/>
      <c r="L39" s="66"/>
      <c r="M39" s="66"/>
      <c r="N39" s="63"/>
      <c r="P39" s="66"/>
      <c r="Q39" s="63"/>
      <c r="R39" s="66"/>
      <c r="S39" s="63"/>
      <c r="T39" s="66"/>
      <c r="U39" s="63"/>
      <c r="V39" s="66"/>
      <c r="X39" s="63"/>
    </row>
    <row r="40" spans="1:24">
      <c r="C40" s="51"/>
      <c r="D40" s="63"/>
      <c r="E40" s="66"/>
      <c r="F40" s="63"/>
      <c r="G40" s="66"/>
      <c r="H40" s="66"/>
      <c r="I40" s="66"/>
      <c r="J40" s="66"/>
      <c r="K40" s="66"/>
      <c r="L40" s="66"/>
      <c r="M40" s="66"/>
      <c r="N40" s="63"/>
      <c r="P40" s="66"/>
      <c r="Q40" s="63"/>
      <c r="R40" s="66"/>
      <c r="S40" s="63"/>
      <c r="T40" s="66"/>
      <c r="U40" s="63"/>
      <c r="V40" s="66"/>
      <c r="X40" s="63"/>
    </row>
    <row r="41" spans="1:24">
      <c r="C41" s="51"/>
      <c r="D41" s="63"/>
      <c r="E41" s="66"/>
      <c r="F41" s="63"/>
      <c r="G41" s="66"/>
      <c r="H41" s="66"/>
      <c r="I41" s="66"/>
      <c r="J41" s="66"/>
      <c r="K41" s="66"/>
      <c r="L41" s="66"/>
      <c r="M41" s="66"/>
      <c r="N41" s="63"/>
      <c r="P41" s="66"/>
      <c r="Q41" s="63"/>
      <c r="R41" s="66"/>
      <c r="S41" s="63"/>
      <c r="T41" s="66"/>
      <c r="U41" s="63"/>
      <c r="V41" s="66"/>
      <c r="X41" s="63"/>
    </row>
    <row r="42" spans="1:24">
      <c r="C42" s="51"/>
      <c r="D42" s="63"/>
      <c r="E42" s="66"/>
      <c r="F42" s="63"/>
      <c r="G42" s="66"/>
      <c r="H42" s="66"/>
      <c r="I42" s="66"/>
      <c r="J42" s="66"/>
      <c r="K42" s="66"/>
      <c r="L42" s="66"/>
      <c r="M42" s="66"/>
      <c r="N42" s="63"/>
      <c r="P42" s="66"/>
      <c r="Q42" s="63"/>
      <c r="R42" s="66"/>
      <c r="S42" s="63"/>
      <c r="T42" s="66"/>
      <c r="U42" s="63"/>
      <c r="V42" s="66"/>
      <c r="X42" s="63"/>
    </row>
  </sheetData>
  <mergeCells count="13">
    <mergeCell ref="T1:V1"/>
    <mergeCell ref="D3:E3"/>
    <mergeCell ref="F3:G3"/>
    <mergeCell ref="H3:I3"/>
    <mergeCell ref="L1:M2"/>
    <mergeCell ref="A1:A29"/>
    <mergeCell ref="O1:O29"/>
    <mergeCell ref="J3:K3"/>
    <mergeCell ref="L3:M3"/>
    <mergeCell ref="H16:I16"/>
    <mergeCell ref="D16:E16"/>
    <mergeCell ref="F16:G16"/>
    <mergeCell ref="J16:K16"/>
  </mergeCells>
  <phoneticPr fontId="3"/>
  <pageMargins left="0.31496062992125984" right="0.31496062992125984" top="0.94488188976377963" bottom="0.94488188976377963" header="0.31496062992125984" footer="0.31496062992125984"/>
  <pageSetup paperSize="9"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0"/>
  <sheetViews>
    <sheetView zoomScale="75" zoomScaleNormal="75" workbookViewId="0">
      <selection sqref="A1:A38"/>
    </sheetView>
  </sheetViews>
  <sheetFormatPr defaultRowHeight="13.5"/>
  <cols>
    <col min="1" max="1" width="2.75" style="310" bestFit="1" customWidth="1"/>
    <col min="2" max="2" width="9.625" style="78" customWidth="1"/>
    <col min="3" max="3" width="11.625" style="53" customWidth="1"/>
    <col min="4" max="4" width="7.375" style="53" customWidth="1"/>
    <col min="5" max="5" width="14.625" style="53" customWidth="1"/>
    <col min="6" max="6" width="14.625" style="78" customWidth="1"/>
    <col min="7" max="7" width="14.625" style="404" customWidth="1"/>
    <col min="8" max="11" width="14.625" style="78" customWidth="1"/>
    <col min="12" max="12" width="7.375" style="78" customWidth="1"/>
    <col min="13" max="13" width="2.75" style="310" bestFit="1" customWidth="1"/>
    <col min="14" max="14" width="10.625" style="78" customWidth="1"/>
    <col min="15" max="18" width="8.75" style="78" customWidth="1"/>
    <col min="19" max="19" width="10.375" style="78" customWidth="1"/>
    <col min="20" max="257" width="9" style="78"/>
    <col min="258" max="258" width="11" style="78" customWidth="1"/>
    <col min="259" max="259" width="7.375" style="78" customWidth="1"/>
    <col min="260" max="263" width="12.625" style="78" customWidth="1"/>
    <col min="264" max="264" width="11.5" style="78" customWidth="1"/>
    <col min="265" max="266" width="10.625" style="78" customWidth="1"/>
    <col min="267" max="268" width="8.375" style="78" customWidth="1"/>
    <col min="269" max="270" width="10.625" style="78" customWidth="1"/>
    <col min="271" max="274" width="8.75" style="78" customWidth="1"/>
    <col min="275" max="275" width="10.375" style="78" customWidth="1"/>
    <col min="276" max="513" width="9" style="78"/>
    <col min="514" max="514" width="11" style="78" customWidth="1"/>
    <col min="515" max="515" width="7.375" style="78" customWidth="1"/>
    <col min="516" max="519" width="12.625" style="78" customWidth="1"/>
    <col min="520" max="520" width="11.5" style="78" customWidth="1"/>
    <col min="521" max="522" width="10.625" style="78" customWidth="1"/>
    <col min="523" max="524" width="8.375" style="78" customWidth="1"/>
    <col min="525" max="526" width="10.625" style="78" customWidth="1"/>
    <col min="527" max="530" width="8.75" style="78" customWidth="1"/>
    <col min="531" max="531" width="10.375" style="78" customWidth="1"/>
    <col min="532" max="769" width="9" style="78"/>
    <col min="770" max="770" width="11" style="78" customWidth="1"/>
    <col min="771" max="771" width="7.375" style="78" customWidth="1"/>
    <col min="772" max="775" width="12.625" style="78" customWidth="1"/>
    <col min="776" max="776" width="11.5" style="78" customWidth="1"/>
    <col min="777" max="778" width="10.625" style="78" customWidth="1"/>
    <col min="779" max="780" width="8.375" style="78" customWidth="1"/>
    <col min="781" max="782" width="10.625" style="78" customWidth="1"/>
    <col min="783" max="786" width="8.75" style="78" customWidth="1"/>
    <col min="787" max="787" width="10.375" style="78" customWidth="1"/>
    <col min="788" max="1025" width="9" style="78"/>
    <col min="1026" max="1026" width="11" style="78" customWidth="1"/>
    <col min="1027" max="1027" width="7.375" style="78" customWidth="1"/>
    <col min="1028" max="1031" width="12.625" style="78" customWidth="1"/>
    <col min="1032" max="1032" width="11.5" style="78" customWidth="1"/>
    <col min="1033" max="1034" width="10.625" style="78" customWidth="1"/>
    <col min="1035" max="1036" width="8.375" style="78" customWidth="1"/>
    <col min="1037" max="1038" width="10.625" style="78" customWidth="1"/>
    <col min="1039" max="1042" width="8.75" style="78" customWidth="1"/>
    <col min="1043" max="1043" width="10.375" style="78" customWidth="1"/>
    <col min="1044" max="1281" width="9" style="78"/>
    <col min="1282" max="1282" width="11" style="78" customWidth="1"/>
    <col min="1283" max="1283" width="7.375" style="78" customWidth="1"/>
    <col min="1284" max="1287" width="12.625" style="78" customWidth="1"/>
    <col min="1288" max="1288" width="11.5" style="78" customWidth="1"/>
    <col min="1289" max="1290" width="10.625" style="78" customWidth="1"/>
    <col min="1291" max="1292" width="8.375" style="78" customWidth="1"/>
    <col min="1293" max="1294" width="10.625" style="78" customWidth="1"/>
    <col min="1295" max="1298" width="8.75" style="78" customWidth="1"/>
    <col min="1299" max="1299" width="10.375" style="78" customWidth="1"/>
    <col min="1300" max="1537" width="9" style="78"/>
    <col min="1538" max="1538" width="11" style="78" customWidth="1"/>
    <col min="1539" max="1539" width="7.375" style="78" customWidth="1"/>
    <col min="1540" max="1543" width="12.625" style="78" customWidth="1"/>
    <col min="1544" max="1544" width="11.5" style="78" customWidth="1"/>
    <col min="1545" max="1546" width="10.625" style="78" customWidth="1"/>
    <col min="1547" max="1548" width="8.375" style="78" customWidth="1"/>
    <col min="1549" max="1550" width="10.625" style="78" customWidth="1"/>
    <col min="1551" max="1554" width="8.75" style="78" customWidth="1"/>
    <col min="1555" max="1555" width="10.375" style="78" customWidth="1"/>
    <col min="1556" max="1793" width="9" style="78"/>
    <col min="1794" max="1794" width="11" style="78" customWidth="1"/>
    <col min="1795" max="1795" width="7.375" style="78" customWidth="1"/>
    <col min="1796" max="1799" width="12.625" style="78" customWidth="1"/>
    <col min="1800" max="1800" width="11.5" style="78" customWidth="1"/>
    <col min="1801" max="1802" width="10.625" style="78" customWidth="1"/>
    <col min="1803" max="1804" width="8.375" style="78" customWidth="1"/>
    <col min="1805" max="1806" width="10.625" style="78" customWidth="1"/>
    <col min="1807" max="1810" width="8.75" style="78" customWidth="1"/>
    <col min="1811" max="1811" width="10.375" style="78" customWidth="1"/>
    <col min="1812" max="2049" width="9" style="78"/>
    <col min="2050" max="2050" width="11" style="78" customWidth="1"/>
    <col min="2051" max="2051" width="7.375" style="78" customWidth="1"/>
    <col min="2052" max="2055" width="12.625" style="78" customWidth="1"/>
    <col min="2056" max="2056" width="11.5" style="78" customWidth="1"/>
    <col min="2057" max="2058" width="10.625" style="78" customWidth="1"/>
    <col min="2059" max="2060" width="8.375" style="78" customWidth="1"/>
    <col min="2061" max="2062" width="10.625" style="78" customWidth="1"/>
    <col min="2063" max="2066" width="8.75" style="78" customWidth="1"/>
    <col min="2067" max="2067" width="10.375" style="78" customWidth="1"/>
    <col min="2068" max="2305" width="9" style="78"/>
    <col min="2306" max="2306" width="11" style="78" customWidth="1"/>
    <col min="2307" max="2307" width="7.375" style="78" customWidth="1"/>
    <col min="2308" max="2311" width="12.625" style="78" customWidth="1"/>
    <col min="2312" max="2312" width="11.5" style="78" customWidth="1"/>
    <col min="2313" max="2314" width="10.625" style="78" customWidth="1"/>
    <col min="2315" max="2316" width="8.375" style="78" customWidth="1"/>
    <col min="2317" max="2318" width="10.625" style="78" customWidth="1"/>
    <col min="2319" max="2322" width="8.75" style="78" customWidth="1"/>
    <col min="2323" max="2323" width="10.375" style="78" customWidth="1"/>
    <col min="2324" max="2561" width="9" style="78"/>
    <col min="2562" max="2562" width="11" style="78" customWidth="1"/>
    <col min="2563" max="2563" width="7.375" style="78" customWidth="1"/>
    <col min="2564" max="2567" width="12.625" style="78" customWidth="1"/>
    <col min="2568" max="2568" width="11.5" style="78" customWidth="1"/>
    <col min="2569" max="2570" width="10.625" style="78" customWidth="1"/>
    <col min="2571" max="2572" width="8.375" style="78" customWidth="1"/>
    <col min="2573" max="2574" width="10.625" style="78" customWidth="1"/>
    <col min="2575" max="2578" width="8.75" style="78" customWidth="1"/>
    <col min="2579" max="2579" width="10.375" style="78" customWidth="1"/>
    <col min="2580" max="2817" width="9" style="78"/>
    <col min="2818" max="2818" width="11" style="78" customWidth="1"/>
    <col min="2819" max="2819" width="7.375" style="78" customWidth="1"/>
    <col min="2820" max="2823" width="12.625" style="78" customWidth="1"/>
    <col min="2824" max="2824" width="11.5" style="78" customWidth="1"/>
    <col min="2825" max="2826" width="10.625" style="78" customWidth="1"/>
    <col min="2827" max="2828" width="8.375" style="78" customWidth="1"/>
    <col min="2829" max="2830" width="10.625" style="78" customWidth="1"/>
    <col min="2831" max="2834" width="8.75" style="78" customWidth="1"/>
    <col min="2835" max="2835" width="10.375" style="78" customWidth="1"/>
    <col min="2836" max="3073" width="9" style="78"/>
    <col min="3074" max="3074" width="11" style="78" customWidth="1"/>
    <col min="3075" max="3075" width="7.375" style="78" customWidth="1"/>
    <col min="3076" max="3079" width="12.625" style="78" customWidth="1"/>
    <col min="3080" max="3080" width="11.5" style="78" customWidth="1"/>
    <col min="3081" max="3082" width="10.625" style="78" customWidth="1"/>
    <col min="3083" max="3084" width="8.375" style="78" customWidth="1"/>
    <col min="3085" max="3086" width="10.625" style="78" customWidth="1"/>
    <col min="3087" max="3090" width="8.75" style="78" customWidth="1"/>
    <col min="3091" max="3091" width="10.375" style="78" customWidth="1"/>
    <col min="3092" max="3329" width="9" style="78"/>
    <col min="3330" max="3330" width="11" style="78" customWidth="1"/>
    <col min="3331" max="3331" width="7.375" style="78" customWidth="1"/>
    <col min="3332" max="3335" width="12.625" style="78" customWidth="1"/>
    <col min="3336" max="3336" width="11.5" style="78" customWidth="1"/>
    <col min="3337" max="3338" width="10.625" style="78" customWidth="1"/>
    <col min="3339" max="3340" width="8.375" style="78" customWidth="1"/>
    <col min="3341" max="3342" width="10.625" style="78" customWidth="1"/>
    <col min="3343" max="3346" width="8.75" style="78" customWidth="1"/>
    <col min="3347" max="3347" width="10.375" style="78" customWidth="1"/>
    <col min="3348" max="3585" width="9" style="78"/>
    <col min="3586" max="3586" width="11" style="78" customWidth="1"/>
    <col min="3587" max="3587" width="7.375" style="78" customWidth="1"/>
    <col min="3588" max="3591" width="12.625" style="78" customWidth="1"/>
    <col min="3592" max="3592" width="11.5" style="78" customWidth="1"/>
    <col min="3593" max="3594" width="10.625" style="78" customWidth="1"/>
    <col min="3595" max="3596" width="8.375" style="78" customWidth="1"/>
    <col min="3597" max="3598" width="10.625" style="78" customWidth="1"/>
    <col min="3599" max="3602" width="8.75" style="78" customWidth="1"/>
    <col min="3603" max="3603" width="10.375" style="78" customWidth="1"/>
    <col min="3604" max="3841" width="9" style="78"/>
    <col min="3842" max="3842" width="11" style="78" customWidth="1"/>
    <col min="3843" max="3843" width="7.375" style="78" customWidth="1"/>
    <col min="3844" max="3847" width="12.625" style="78" customWidth="1"/>
    <col min="3848" max="3848" width="11.5" style="78" customWidth="1"/>
    <col min="3849" max="3850" width="10.625" style="78" customWidth="1"/>
    <col min="3851" max="3852" width="8.375" style="78" customWidth="1"/>
    <col min="3853" max="3854" width="10.625" style="78" customWidth="1"/>
    <col min="3855" max="3858" width="8.75" style="78" customWidth="1"/>
    <col min="3859" max="3859" width="10.375" style="78" customWidth="1"/>
    <col min="3860" max="4097" width="9" style="78"/>
    <col min="4098" max="4098" width="11" style="78" customWidth="1"/>
    <col min="4099" max="4099" width="7.375" style="78" customWidth="1"/>
    <col min="4100" max="4103" width="12.625" style="78" customWidth="1"/>
    <col min="4104" max="4104" width="11.5" style="78" customWidth="1"/>
    <col min="4105" max="4106" width="10.625" style="78" customWidth="1"/>
    <col min="4107" max="4108" width="8.375" style="78" customWidth="1"/>
    <col min="4109" max="4110" width="10.625" style="78" customWidth="1"/>
    <col min="4111" max="4114" width="8.75" style="78" customWidth="1"/>
    <col min="4115" max="4115" width="10.375" style="78" customWidth="1"/>
    <col min="4116" max="4353" width="9" style="78"/>
    <col min="4354" max="4354" width="11" style="78" customWidth="1"/>
    <col min="4355" max="4355" width="7.375" style="78" customWidth="1"/>
    <col min="4356" max="4359" width="12.625" style="78" customWidth="1"/>
    <col min="4360" max="4360" width="11.5" style="78" customWidth="1"/>
    <col min="4361" max="4362" width="10.625" style="78" customWidth="1"/>
    <col min="4363" max="4364" width="8.375" style="78" customWidth="1"/>
    <col min="4365" max="4366" width="10.625" style="78" customWidth="1"/>
    <col min="4367" max="4370" width="8.75" style="78" customWidth="1"/>
    <col min="4371" max="4371" width="10.375" style="78" customWidth="1"/>
    <col min="4372" max="4609" width="9" style="78"/>
    <col min="4610" max="4610" width="11" style="78" customWidth="1"/>
    <col min="4611" max="4611" width="7.375" style="78" customWidth="1"/>
    <col min="4612" max="4615" width="12.625" style="78" customWidth="1"/>
    <col min="4616" max="4616" width="11.5" style="78" customWidth="1"/>
    <col min="4617" max="4618" width="10.625" style="78" customWidth="1"/>
    <col min="4619" max="4620" width="8.375" style="78" customWidth="1"/>
    <col min="4621" max="4622" width="10.625" style="78" customWidth="1"/>
    <col min="4623" max="4626" width="8.75" style="78" customWidth="1"/>
    <col min="4627" max="4627" width="10.375" style="78" customWidth="1"/>
    <col min="4628" max="4865" width="9" style="78"/>
    <col min="4866" max="4866" width="11" style="78" customWidth="1"/>
    <col min="4867" max="4867" width="7.375" style="78" customWidth="1"/>
    <col min="4868" max="4871" width="12.625" style="78" customWidth="1"/>
    <col min="4872" max="4872" width="11.5" style="78" customWidth="1"/>
    <col min="4873" max="4874" width="10.625" style="78" customWidth="1"/>
    <col min="4875" max="4876" width="8.375" style="78" customWidth="1"/>
    <col min="4877" max="4878" width="10.625" style="78" customWidth="1"/>
    <col min="4879" max="4882" width="8.75" style="78" customWidth="1"/>
    <col min="4883" max="4883" width="10.375" style="78" customWidth="1"/>
    <col min="4884" max="5121" width="9" style="78"/>
    <col min="5122" max="5122" width="11" style="78" customWidth="1"/>
    <col min="5123" max="5123" width="7.375" style="78" customWidth="1"/>
    <col min="5124" max="5127" width="12.625" style="78" customWidth="1"/>
    <col min="5128" max="5128" width="11.5" style="78" customWidth="1"/>
    <col min="5129" max="5130" width="10.625" style="78" customWidth="1"/>
    <col min="5131" max="5132" width="8.375" style="78" customWidth="1"/>
    <col min="5133" max="5134" width="10.625" style="78" customWidth="1"/>
    <col min="5135" max="5138" width="8.75" style="78" customWidth="1"/>
    <col min="5139" max="5139" width="10.375" style="78" customWidth="1"/>
    <col min="5140" max="5377" width="9" style="78"/>
    <col min="5378" max="5378" width="11" style="78" customWidth="1"/>
    <col min="5379" max="5379" width="7.375" style="78" customWidth="1"/>
    <col min="5380" max="5383" width="12.625" style="78" customWidth="1"/>
    <col min="5384" max="5384" width="11.5" style="78" customWidth="1"/>
    <col min="5385" max="5386" width="10.625" style="78" customWidth="1"/>
    <col min="5387" max="5388" width="8.375" style="78" customWidth="1"/>
    <col min="5389" max="5390" width="10.625" style="78" customWidth="1"/>
    <col min="5391" max="5394" width="8.75" style="78" customWidth="1"/>
    <col min="5395" max="5395" width="10.375" style="78" customWidth="1"/>
    <col min="5396" max="5633" width="9" style="78"/>
    <col min="5634" max="5634" width="11" style="78" customWidth="1"/>
    <col min="5635" max="5635" width="7.375" style="78" customWidth="1"/>
    <col min="5636" max="5639" width="12.625" style="78" customWidth="1"/>
    <col min="5640" max="5640" width="11.5" style="78" customWidth="1"/>
    <col min="5641" max="5642" width="10.625" style="78" customWidth="1"/>
    <col min="5643" max="5644" width="8.375" style="78" customWidth="1"/>
    <col min="5645" max="5646" width="10.625" style="78" customWidth="1"/>
    <col min="5647" max="5650" width="8.75" style="78" customWidth="1"/>
    <col min="5651" max="5651" width="10.375" style="78" customWidth="1"/>
    <col min="5652" max="5889" width="9" style="78"/>
    <col min="5890" max="5890" width="11" style="78" customWidth="1"/>
    <col min="5891" max="5891" width="7.375" style="78" customWidth="1"/>
    <col min="5892" max="5895" width="12.625" style="78" customWidth="1"/>
    <col min="5896" max="5896" width="11.5" style="78" customWidth="1"/>
    <col min="5897" max="5898" width="10.625" style="78" customWidth="1"/>
    <col min="5899" max="5900" width="8.375" style="78" customWidth="1"/>
    <col min="5901" max="5902" width="10.625" style="78" customWidth="1"/>
    <col min="5903" max="5906" width="8.75" style="78" customWidth="1"/>
    <col min="5907" max="5907" width="10.375" style="78" customWidth="1"/>
    <col min="5908" max="6145" width="9" style="78"/>
    <col min="6146" max="6146" width="11" style="78" customWidth="1"/>
    <col min="6147" max="6147" width="7.375" style="78" customWidth="1"/>
    <col min="6148" max="6151" width="12.625" style="78" customWidth="1"/>
    <col min="6152" max="6152" width="11.5" style="78" customWidth="1"/>
    <col min="6153" max="6154" width="10.625" style="78" customWidth="1"/>
    <col min="6155" max="6156" width="8.375" style="78" customWidth="1"/>
    <col min="6157" max="6158" width="10.625" style="78" customWidth="1"/>
    <col min="6159" max="6162" width="8.75" style="78" customWidth="1"/>
    <col min="6163" max="6163" width="10.375" style="78" customWidth="1"/>
    <col min="6164" max="6401" width="9" style="78"/>
    <col min="6402" max="6402" width="11" style="78" customWidth="1"/>
    <col min="6403" max="6403" width="7.375" style="78" customWidth="1"/>
    <col min="6404" max="6407" width="12.625" style="78" customWidth="1"/>
    <col min="6408" max="6408" width="11.5" style="78" customWidth="1"/>
    <col min="6409" max="6410" width="10.625" style="78" customWidth="1"/>
    <col min="6411" max="6412" width="8.375" style="78" customWidth="1"/>
    <col min="6413" max="6414" width="10.625" style="78" customWidth="1"/>
    <col min="6415" max="6418" width="8.75" style="78" customWidth="1"/>
    <col min="6419" max="6419" width="10.375" style="78" customWidth="1"/>
    <col min="6420" max="6657" width="9" style="78"/>
    <col min="6658" max="6658" width="11" style="78" customWidth="1"/>
    <col min="6659" max="6659" width="7.375" style="78" customWidth="1"/>
    <col min="6660" max="6663" width="12.625" style="78" customWidth="1"/>
    <col min="6664" max="6664" width="11.5" style="78" customWidth="1"/>
    <col min="6665" max="6666" width="10.625" style="78" customWidth="1"/>
    <col min="6667" max="6668" width="8.375" style="78" customWidth="1"/>
    <col min="6669" max="6670" width="10.625" style="78" customWidth="1"/>
    <col min="6671" max="6674" width="8.75" style="78" customWidth="1"/>
    <col min="6675" max="6675" width="10.375" style="78" customWidth="1"/>
    <col min="6676" max="6913" width="9" style="78"/>
    <col min="6914" max="6914" width="11" style="78" customWidth="1"/>
    <col min="6915" max="6915" width="7.375" style="78" customWidth="1"/>
    <col min="6916" max="6919" width="12.625" style="78" customWidth="1"/>
    <col min="6920" max="6920" width="11.5" style="78" customWidth="1"/>
    <col min="6921" max="6922" width="10.625" style="78" customWidth="1"/>
    <col min="6923" max="6924" width="8.375" style="78" customWidth="1"/>
    <col min="6925" max="6926" width="10.625" style="78" customWidth="1"/>
    <col min="6927" max="6930" width="8.75" style="78" customWidth="1"/>
    <col min="6931" max="6931" width="10.375" style="78" customWidth="1"/>
    <col min="6932" max="7169" width="9" style="78"/>
    <col min="7170" max="7170" width="11" style="78" customWidth="1"/>
    <col min="7171" max="7171" width="7.375" style="78" customWidth="1"/>
    <col min="7172" max="7175" width="12.625" style="78" customWidth="1"/>
    <col min="7176" max="7176" width="11.5" style="78" customWidth="1"/>
    <col min="7177" max="7178" width="10.625" style="78" customWidth="1"/>
    <col min="7179" max="7180" width="8.375" style="78" customWidth="1"/>
    <col min="7181" max="7182" width="10.625" style="78" customWidth="1"/>
    <col min="7183" max="7186" width="8.75" style="78" customWidth="1"/>
    <col min="7187" max="7187" width="10.375" style="78" customWidth="1"/>
    <col min="7188" max="7425" width="9" style="78"/>
    <col min="7426" max="7426" width="11" style="78" customWidth="1"/>
    <col min="7427" max="7427" width="7.375" style="78" customWidth="1"/>
    <col min="7428" max="7431" width="12.625" style="78" customWidth="1"/>
    <col min="7432" max="7432" width="11.5" style="78" customWidth="1"/>
    <col min="7433" max="7434" width="10.625" style="78" customWidth="1"/>
    <col min="7435" max="7436" width="8.375" style="78" customWidth="1"/>
    <col min="7437" max="7438" width="10.625" style="78" customWidth="1"/>
    <col min="7439" max="7442" width="8.75" style="78" customWidth="1"/>
    <col min="7443" max="7443" width="10.375" style="78" customWidth="1"/>
    <col min="7444" max="7681" width="9" style="78"/>
    <col min="7682" max="7682" width="11" style="78" customWidth="1"/>
    <col min="7683" max="7683" width="7.375" style="78" customWidth="1"/>
    <col min="7684" max="7687" width="12.625" style="78" customWidth="1"/>
    <col min="7688" max="7688" width="11.5" style="78" customWidth="1"/>
    <col min="7689" max="7690" width="10.625" style="78" customWidth="1"/>
    <col min="7691" max="7692" width="8.375" style="78" customWidth="1"/>
    <col min="7693" max="7694" width="10.625" style="78" customWidth="1"/>
    <col min="7695" max="7698" width="8.75" style="78" customWidth="1"/>
    <col min="7699" max="7699" width="10.375" style="78" customWidth="1"/>
    <col min="7700" max="7937" width="9" style="78"/>
    <col min="7938" max="7938" width="11" style="78" customWidth="1"/>
    <col min="7939" max="7939" width="7.375" style="78" customWidth="1"/>
    <col min="7940" max="7943" width="12.625" style="78" customWidth="1"/>
    <col min="7944" max="7944" width="11.5" style="78" customWidth="1"/>
    <col min="7945" max="7946" width="10.625" style="78" customWidth="1"/>
    <col min="7947" max="7948" width="8.375" style="78" customWidth="1"/>
    <col min="7949" max="7950" width="10.625" style="78" customWidth="1"/>
    <col min="7951" max="7954" width="8.75" style="78" customWidth="1"/>
    <col min="7955" max="7955" width="10.375" style="78" customWidth="1"/>
    <col min="7956" max="8193" width="9" style="78"/>
    <col min="8194" max="8194" width="11" style="78" customWidth="1"/>
    <col min="8195" max="8195" width="7.375" style="78" customWidth="1"/>
    <col min="8196" max="8199" width="12.625" style="78" customWidth="1"/>
    <col min="8200" max="8200" width="11.5" style="78" customWidth="1"/>
    <col min="8201" max="8202" width="10.625" style="78" customWidth="1"/>
    <col min="8203" max="8204" width="8.375" style="78" customWidth="1"/>
    <col min="8205" max="8206" width="10.625" style="78" customWidth="1"/>
    <col min="8207" max="8210" width="8.75" style="78" customWidth="1"/>
    <col min="8211" max="8211" width="10.375" style="78" customWidth="1"/>
    <col min="8212" max="8449" width="9" style="78"/>
    <col min="8450" max="8450" width="11" style="78" customWidth="1"/>
    <col min="8451" max="8451" width="7.375" style="78" customWidth="1"/>
    <col min="8452" max="8455" width="12.625" style="78" customWidth="1"/>
    <col min="8456" max="8456" width="11.5" style="78" customWidth="1"/>
    <col min="8457" max="8458" width="10.625" style="78" customWidth="1"/>
    <col min="8459" max="8460" width="8.375" style="78" customWidth="1"/>
    <col min="8461" max="8462" width="10.625" style="78" customWidth="1"/>
    <col min="8463" max="8466" width="8.75" style="78" customWidth="1"/>
    <col min="8467" max="8467" width="10.375" style="78" customWidth="1"/>
    <col min="8468" max="8705" width="9" style="78"/>
    <col min="8706" max="8706" width="11" style="78" customWidth="1"/>
    <col min="8707" max="8707" width="7.375" style="78" customWidth="1"/>
    <col min="8708" max="8711" width="12.625" style="78" customWidth="1"/>
    <col min="8712" max="8712" width="11.5" style="78" customWidth="1"/>
    <col min="8713" max="8714" width="10.625" style="78" customWidth="1"/>
    <col min="8715" max="8716" width="8.375" style="78" customWidth="1"/>
    <col min="8717" max="8718" width="10.625" style="78" customWidth="1"/>
    <col min="8719" max="8722" width="8.75" style="78" customWidth="1"/>
    <col min="8723" max="8723" width="10.375" style="78" customWidth="1"/>
    <col min="8724" max="8961" width="9" style="78"/>
    <col min="8962" max="8962" width="11" style="78" customWidth="1"/>
    <col min="8963" max="8963" width="7.375" style="78" customWidth="1"/>
    <col min="8964" max="8967" width="12.625" style="78" customWidth="1"/>
    <col min="8968" max="8968" width="11.5" style="78" customWidth="1"/>
    <col min="8969" max="8970" width="10.625" style="78" customWidth="1"/>
    <col min="8971" max="8972" width="8.375" style="78" customWidth="1"/>
    <col min="8973" max="8974" width="10.625" style="78" customWidth="1"/>
    <col min="8975" max="8978" width="8.75" style="78" customWidth="1"/>
    <col min="8979" max="8979" width="10.375" style="78" customWidth="1"/>
    <col min="8980" max="9217" width="9" style="78"/>
    <col min="9218" max="9218" width="11" style="78" customWidth="1"/>
    <col min="9219" max="9219" width="7.375" style="78" customWidth="1"/>
    <col min="9220" max="9223" width="12.625" style="78" customWidth="1"/>
    <col min="9224" max="9224" width="11.5" style="78" customWidth="1"/>
    <col min="9225" max="9226" width="10.625" style="78" customWidth="1"/>
    <col min="9227" max="9228" width="8.375" style="78" customWidth="1"/>
    <col min="9229" max="9230" width="10.625" style="78" customWidth="1"/>
    <col min="9231" max="9234" width="8.75" style="78" customWidth="1"/>
    <col min="9235" max="9235" width="10.375" style="78" customWidth="1"/>
    <col min="9236" max="9473" width="9" style="78"/>
    <col min="9474" max="9474" width="11" style="78" customWidth="1"/>
    <col min="9475" max="9475" width="7.375" style="78" customWidth="1"/>
    <col min="9476" max="9479" width="12.625" style="78" customWidth="1"/>
    <col min="9480" max="9480" width="11.5" style="78" customWidth="1"/>
    <col min="9481" max="9482" width="10.625" style="78" customWidth="1"/>
    <col min="9483" max="9484" width="8.375" style="78" customWidth="1"/>
    <col min="9485" max="9486" width="10.625" style="78" customWidth="1"/>
    <col min="9487" max="9490" width="8.75" style="78" customWidth="1"/>
    <col min="9491" max="9491" width="10.375" style="78" customWidth="1"/>
    <col min="9492" max="9729" width="9" style="78"/>
    <col min="9730" max="9730" width="11" style="78" customWidth="1"/>
    <col min="9731" max="9731" width="7.375" style="78" customWidth="1"/>
    <col min="9732" max="9735" width="12.625" style="78" customWidth="1"/>
    <col min="9736" max="9736" width="11.5" style="78" customWidth="1"/>
    <col min="9737" max="9738" width="10.625" style="78" customWidth="1"/>
    <col min="9739" max="9740" width="8.375" style="78" customWidth="1"/>
    <col min="9741" max="9742" width="10.625" style="78" customWidth="1"/>
    <col min="9743" max="9746" width="8.75" style="78" customWidth="1"/>
    <col min="9747" max="9747" width="10.375" style="78" customWidth="1"/>
    <col min="9748" max="9985" width="9" style="78"/>
    <col min="9986" max="9986" width="11" style="78" customWidth="1"/>
    <col min="9987" max="9987" width="7.375" style="78" customWidth="1"/>
    <col min="9988" max="9991" width="12.625" style="78" customWidth="1"/>
    <col min="9992" max="9992" width="11.5" style="78" customWidth="1"/>
    <col min="9993" max="9994" width="10.625" style="78" customWidth="1"/>
    <col min="9995" max="9996" width="8.375" style="78" customWidth="1"/>
    <col min="9997" max="9998" width="10.625" style="78" customWidth="1"/>
    <col min="9999" max="10002" width="8.75" style="78" customWidth="1"/>
    <col min="10003" max="10003" width="10.375" style="78" customWidth="1"/>
    <col min="10004" max="10241" width="9" style="78"/>
    <col min="10242" max="10242" width="11" style="78" customWidth="1"/>
    <col min="10243" max="10243" width="7.375" style="78" customWidth="1"/>
    <col min="10244" max="10247" width="12.625" style="78" customWidth="1"/>
    <col min="10248" max="10248" width="11.5" style="78" customWidth="1"/>
    <col min="10249" max="10250" width="10.625" style="78" customWidth="1"/>
    <col min="10251" max="10252" width="8.375" style="78" customWidth="1"/>
    <col min="10253" max="10254" width="10.625" style="78" customWidth="1"/>
    <col min="10255" max="10258" width="8.75" style="78" customWidth="1"/>
    <col min="10259" max="10259" width="10.375" style="78" customWidth="1"/>
    <col min="10260" max="10497" width="9" style="78"/>
    <col min="10498" max="10498" width="11" style="78" customWidth="1"/>
    <col min="10499" max="10499" width="7.375" style="78" customWidth="1"/>
    <col min="10500" max="10503" width="12.625" style="78" customWidth="1"/>
    <col min="10504" max="10504" width="11.5" style="78" customWidth="1"/>
    <col min="10505" max="10506" width="10.625" style="78" customWidth="1"/>
    <col min="10507" max="10508" width="8.375" style="78" customWidth="1"/>
    <col min="10509" max="10510" width="10.625" style="78" customWidth="1"/>
    <col min="10511" max="10514" width="8.75" style="78" customWidth="1"/>
    <col min="10515" max="10515" width="10.375" style="78" customWidth="1"/>
    <col min="10516" max="10753" width="9" style="78"/>
    <col min="10754" max="10754" width="11" style="78" customWidth="1"/>
    <col min="10755" max="10755" width="7.375" style="78" customWidth="1"/>
    <col min="10756" max="10759" width="12.625" style="78" customWidth="1"/>
    <col min="10760" max="10760" width="11.5" style="78" customWidth="1"/>
    <col min="10761" max="10762" width="10.625" style="78" customWidth="1"/>
    <col min="10763" max="10764" width="8.375" style="78" customWidth="1"/>
    <col min="10765" max="10766" width="10.625" style="78" customWidth="1"/>
    <col min="10767" max="10770" width="8.75" style="78" customWidth="1"/>
    <col min="10771" max="10771" width="10.375" style="78" customWidth="1"/>
    <col min="10772" max="11009" width="9" style="78"/>
    <col min="11010" max="11010" width="11" style="78" customWidth="1"/>
    <col min="11011" max="11011" width="7.375" style="78" customWidth="1"/>
    <col min="11012" max="11015" width="12.625" style="78" customWidth="1"/>
    <col min="11016" max="11016" width="11.5" style="78" customWidth="1"/>
    <col min="11017" max="11018" width="10.625" style="78" customWidth="1"/>
    <col min="11019" max="11020" width="8.375" style="78" customWidth="1"/>
    <col min="11021" max="11022" width="10.625" style="78" customWidth="1"/>
    <col min="11023" max="11026" width="8.75" style="78" customWidth="1"/>
    <col min="11027" max="11027" width="10.375" style="78" customWidth="1"/>
    <col min="11028" max="11265" width="9" style="78"/>
    <col min="11266" max="11266" width="11" style="78" customWidth="1"/>
    <col min="11267" max="11267" width="7.375" style="78" customWidth="1"/>
    <col min="11268" max="11271" width="12.625" style="78" customWidth="1"/>
    <col min="11272" max="11272" width="11.5" style="78" customWidth="1"/>
    <col min="11273" max="11274" width="10.625" style="78" customWidth="1"/>
    <col min="11275" max="11276" width="8.375" style="78" customWidth="1"/>
    <col min="11277" max="11278" width="10.625" style="78" customWidth="1"/>
    <col min="11279" max="11282" width="8.75" style="78" customWidth="1"/>
    <col min="11283" max="11283" width="10.375" style="78" customWidth="1"/>
    <col min="11284" max="11521" width="9" style="78"/>
    <col min="11522" max="11522" width="11" style="78" customWidth="1"/>
    <col min="11523" max="11523" width="7.375" style="78" customWidth="1"/>
    <col min="11524" max="11527" width="12.625" style="78" customWidth="1"/>
    <col min="11528" max="11528" width="11.5" style="78" customWidth="1"/>
    <col min="11529" max="11530" width="10.625" style="78" customWidth="1"/>
    <col min="11531" max="11532" width="8.375" style="78" customWidth="1"/>
    <col min="11533" max="11534" width="10.625" style="78" customWidth="1"/>
    <col min="11535" max="11538" width="8.75" style="78" customWidth="1"/>
    <col min="11539" max="11539" width="10.375" style="78" customWidth="1"/>
    <col min="11540" max="11777" width="9" style="78"/>
    <col min="11778" max="11778" width="11" style="78" customWidth="1"/>
    <col min="11779" max="11779" width="7.375" style="78" customWidth="1"/>
    <col min="11780" max="11783" width="12.625" style="78" customWidth="1"/>
    <col min="11784" max="11784" width="11.5" style="78" customWidth="1"/>
    <col min="11785" max="11786" width="10.625" style="78" customWidth="1"/>
    <col min="11787" max="11788" width="8.375" style="78" customWidth="1"/>
    <col min="11789" max="11790" width="10.625" style="78" customWidth="1"/>
    <col min="11791" max="11794" width="8.75" style="78" customWidth="1"/>
    <col min="11795" max="11795" width="10.375" style="78" customWidth="1"/>
    <col min="11796" max="12033" width="9" style="78"/>
    <col min="12034" max="12034" width="11" style="78" customWidth="1"/>
    <col min="12035" max="12035" width="7.375" style="78" customWidth="1"/>
    <col min="12036" max="12039" width="12.625" style="78" customWidth="1"/>
    <col min="12040" max="12040" width="11.5" style="78" customWidth="1"/>
    <col min="12041" max="12042" width="10.625" style="78" customWidth="1"/>
    <col min="12043" max="12044" width="8.375" style="78" customWidth="1"/>
    <col min="12045" max="12046" width="10.625" style="78" customWidth="1"/>
    <col min="12047" max="12050" width="8.75" style="78" customWidth="1"/>
    <col min="12051" max="12051" width="10.375" style="78" customWidth="1"/>
    <col min="12052" max="12289" width="9" style="78"/>
    <col min="12290" max="12290" width="11" style="78" customWidth="1"/>
    <col min="12291" max="12291" width="7.375" style="78" customWidth="1"/>
    <col min="12292" max="12295" width="12.625" style="78" customWidth="1"/>
    <col min="12296" max="12296" width="11.5" style="78" customWidth="1"/>
    <col min="12297" max="12298" width="10.625" style="78" customWidth="1"/>
    <col min="12299" max="12300" width="8.375" style="78" customWidth="1"/>
    <col min="12301" max="12302" width="10.625" style="78" customWidth="1"/>
    <col min="12303" max="12306" width="8.75" style="78" customWidth="1"/>
    <col min="12307" max="12307" width="10.375" style="78" customWidth="1"/>
    <col min="12308" max="12545" width="9" style="78"/>
    <col min="12546" max="12546" width="11" style="78" customWidth="1"/>
    <col min="12547" max="12547" width="7.375" style="78" customWidth="1"/>
    <col min="12548" max="12551" width="12.625" style="78" customWidth="1"/>
    <col min="12552" max="12552" width="11.5" style="78" customWidth="1"/>
    <col min="12553" max="12554" width="10.625" style="78" customWidth="1"/>
    <col min="12555" max="12556" width="8.375" style="78" customWidth="1"/>
    <col min="12557" max="12558" width="10.625" style="78" customWidth="1"/>
    <col min="12559" max="12562" width="8.75" style="78" customWidth="1"/>
    <col min="12563" max="12563" width="10.375" style="78" customWidth="1"/>
    <col min="12564" max="12801" width="9" style="78"/>
    <col min="12802" max="12802" width="11" style="78" customWidth="1"/>
    <col min="12803" max="12803" width="7.375" style="78" customWidth="1"/>
    <col min="12804" max="12807" width="12.625" style="78" customWidth="1"/>
    <col min="12808" max="12808" width="11.5" style="78" customWidth="1"/>
    <col min="12809" max="12810" width="10.625" style="78" customWidth="1"/>
    <col min="12811" max="12812" width="8.375" style="78" customWidth="1"/>
    <col min="12813" max="12814" width="10.625" style="78" customWidth="1"/>
    <col min="12815" max="12818" width="8.75" style="78" customWidth="1"/>
    <col min="12819" max="12819" width="10.375" style="78" customWidth="1"/>
    <col min="12820" max="13057" width="9" style="78"/>
    <col min="13058" max="13058" width="11" style="78" customWidth="1"/>
    <col min="13059" max="13059" width="7.375" style="78" customWidth="1"/>
    <col min="13060" max="13063" width="12.625" style="78" customWidth="1"/>
    <col min="13064" max="13064" width="11.5" style="78" customWidth="1"/>
    <col min="13065" max="13066" width="10.625" style="78" customWidth="1"/>
    <col min="13067" max="13068" width="8.375" style="78" customWidth="1"/>
    <col min="13069" max="13070" width="10.625" style="78" customWidth="1"/>
    <col min="13071" max="13074" width="8.75" style="78" customWidth="1"/>
    <col min="13075" max="13075" width="10.375" style="78" customWidth="1"/>
    <col min="13076" max="13313" width="9" style="78"/>
    <col min="13314" max="13314" width="11" style="78" customWidth="1"/>
    <col min="13315" max="13315" width="7.375" style="78" customWidth="1"/>
    <col min="13316" max="13319" width="12.625" style="78" customWidth="1"/>
    <col min="13320" max="13320" width="11.5" style="78" customWidth="1"/>
    <col min="13321" max="13322" width="10.625" style="78" customWidth="1"/>
    <col min="13323" max="13324" width="8.375" style="78" customWidth="1"/>
    <col min="13325" max="13326" width="10.625" style="78" customWidth="1"/>
    <col min="13327" max="13330" width="8.75" style="78" customWidth="1"/>
    <col min="13331" max="13331" width="10.375" style="78" customWidth="1"/>
    <col min="13332" max="13569" width="9" style="78"/>
    <col min="13570" max="13570" width="11" style="78" customWidth="1"/>
    <col min="13571" max="13571" width="7.375" style="78" customWidth="1"/>
    <col min="13572" max="13575" width="12.625" style="78" customWidth="1"/>
    <col min="13576" max="13576" width="11.5" style="78" customWidth="1"/>
    <col min="13577" max="13578" width="10.625" style="78" customWidth="1"/>
    <col min="13579" max="13580" width="8.375" style="78" customWidth="1"/>
    <col min="13581" max="13582" width="10.625" style="78" customWidth="1"/>
    <col min="13583" max="13586" width="8.75" style="78" customWidth="1"/>
    <col min="13587" max="13587" width="10.375" style="78" customWidth="1"/>
    <col min="13588" max="13825" width="9" style="78"/>
    <col min="13826" max="13826" width="11" style="78" customWidth="1"/>
    <col min="13827" max="13827" width="7.375" style="78" customWidth="1"/>
    <col min="13828" max="13831" width="12.625" style="78" customWidth="1"/>
    <col min="13832" max="13832" width="11.5" style="78" customWidth="1"/>
    <col min="13833" max="13834" width="10.625" style="78" customWidth="1"/>
    <col min="13835" max="13836" width="8.375" style="78" customWidth="1"/>
    <col min="13837" max="13838" width="10.625" style="78" customWidth="1"/>
    <col min="13839" max="13842" width="8.75" style="78" customWidth="1"/>
    <col min="13843" max="13843" width="10.375" style="78" customWidth="1"/>
    <col min="13844" max="14081" width="9" style="78"/>
    <col min="14082" max="14082" width="11" style="78" customWidth="1"/>
    <col min="14083" max="14083" width="7.375" style="78" customWidth="1"/>
    <col min="14084" max="14087" width="12.625" style="78" customWidth="1"/>
    <col min="14088" max="14088" width="11.5" style="78" customWidth="1"/>
    <col min="14089" max="14090" width="10.625" style="78" customWidth="1"/>
    <col min="14091" max="14092" width="8.375" style="78" customWidth="1"/>
    <col min="14093" max="14094" width="10.625" style="78" customWidth="1"/>
    <col min="14095" max="14098" width="8.75" style="78" customWidth="1"/>
    <col min="14099" max="14099" width="10.375" style="78" customWidth="1"/>
    <col min="14100" max="14337" width="9" style="78"/>
    <col min="14338" max="14338" width="11" style="78" customWidth="1"/>
    <col min="14339" max="14339" width="7.375" style="78" customWidth="1"/>
    <col min="14340" max="14343" width="12.625" style="78" customWidth="1"/>
    <col min="14344" max="14344" width="11.5" style="78" customWidth="1"/>
    <col min="14345" max="14346" width="10.625" style="78" customWidth="1"/>
    <col min="14347" max="14348" width="8.375" style="78" customWidth="1"/>
    <col min="14349" max="14350" width="10.625" style="78" customWidth="1"/>
    <col min="14351" max="14354" width="8.75" style="78" customWidth="1"/>
    <col min="14355" max="14355" width="10.375" style="78" customWidth="1"/>
    <col min="14356" max="14593" width="9" style="78"/>
    <col min="14594" max="14594" width="11" style="78" customWidth="1"/>
    <col min="14595" max="14595" width="7.375" style="78" customWidth="1"/>
    <col min="14596" max="14599" width="12.625" style="78" customWidth="1"/>
    <col min="14600" max="14600" width="11.5" style="78" customWidth="1"/>
    <col min="14601" max="14602" width="10.625" style="78" customWidth="1"/>
    <col min="14603" max="14604" width="8.375" style="78" customWidth="1"/>
    <col min="14605" max="14606" width="10.625" style="78" customWidth="1"/>
    <col min="14607" max="14610" width="8.75" style="78" customWidth="1"/>
    <col min="14611" max="14611" width="10.375" style="78" customWidth="1"/>
    <col min="14612" max="14849" width="9" style="78"/>
    <col min="14850" max="14850" width="11" style="78" customWidth="1"/>
    <col min="14851" max="14851" width="7.375" style="78" customWidth="1"/>
    <col min="14852" max="14855" width="12.625" style="78" customWidth="1"/>
    <col min="14856" max="14856" width="11.5" style="78" customWidth="1"/>
    <col min="14857" max="14858" width="10.625" style="78" customWidth="1"/>
    <col min="14859" max="14860" width="8.375" style="78" customWidth="1"/>
    <col min="14861" max="14862" width="10.625" style="78" customWidth="1"/>
    <col min="14863" max="14866" width="8.75" style="78" customWidth="1"/>
    <col min="14867" max="14867" width="10.375" style="78" customWidth="1"/>
    <col min="14868" max="15105" width="9" style="78"/>
    <col min="15106" max="15106" width="11" style="78" customWidth="1"/>
    <col min="15107" max="15107" width="7.375" style="78" customWidth="1"/>
    <col min="15108" max="15111" width="12.625" style="78" customWidth="1"/>
    <col min="15112" max="15112" width="11.5" style="78" customWidth="1"/>
    <col min="15113" max="15114" width="10.625" style="78" customWidth="1"/>
    <col min="15115" max="15116" width="8.375" style="78" customWidth="1"/>
    <col min="15117" max="15118" width="10.625" style="78" customWidth="1"/>
    <col min="15119" max="15122" width="8.75" style="78" customWidth="1"/>
    <col min="15123" max="15123" width="10.375" style="78" customWidth="1"/>
    <col min="15124" max="15361" width="9" style="78"/>
    <col min="15362" max="15362" width="11" style="78" customWidth="1"/>
    <col min="15363" max="15363" width="7.375" style="78" customWidth="1"/>
    <col min="15364" max="15367" width="12.625" style="78" customWidth="1"/>
    <col min="15368" max="15368" width="11.5" style="78" customWidth="1"/>
    <col min="15369" max="15370" width="10.625" style="78" customWidth="1"/>
    <col min="15371" max="15372" width="8.375" style="78" customWidth="1"/>
    <col min="15373" max="15374" width="10.625" style="78" customWidth="1"/>
    <col min="15375" max="15378" width="8.75" style="78" customWidth="1"/>
    <col min="15379" max="15379" width="10.375" style="78" customWidth="1"/>
    <col min="15380" max="15617" width="9" style="78"/>
    <col min="15618" max="15618" width="11" style="78" customWidth="1"/>
    <col min="15619" max="15619" width="7.375" style="78" customWidth="1"/>
    <col min="15620" max="15623" width="12.625" style="78" customWidth="1"/>
    <col min="15624" max="15624" width="11.5" style="78" customWidth="1"/>
    <col min="15625" max="15626" width="10.625" style="78" customWidth="1"/>
    <col min="15627" max="15628" width="8.375" style="78" customWidth="1"/>
    <col min="15629" max="15630" width="10.625" style="78" customWidth="1"/>
    <col min="15631" max="15634" width="8.75" style="78" customWidth="1"/>
    <col min="15635" max="15635" width="10.375" style="78" customWidth="1"/>
    <col min="15636" max="15873" width="9" style="78"/>
    <col min="15874" max="15874" width="11" style="78" customWidth="1"/>
    <col min="15875" max="15875" width="7.375" style="78" customWidth="1"/>
    <col min="15876" max="15879" width="12.625" style="78" customWidth="1"/>
    <col min="15880" max="15880" width="11.5" style="78" customWidth="1"/>
    <col min="15881" max="15882" width="10.625" style="78" customWidth="1"/>
    <col min="15883" max="15884" width="8.375" style="78" customWidth="1"/>
    <col min="15885" max="15886" width="10.625" style="78" customWidth="1"/>
    <col min="15887" max="15890" width="8.75" style="78" customWidth="1"/>
    <col min="15891" max="15891" width="10.375" style="78" customWidth="1"/>
    <col min="15892" max="16129" width="9" style="78"/>
    <col min="16130" max="16130" width="11" style="78" customWidth="1"/>
    <col min="16131" max="16131" width="7.375" style="78" customWidth="1"/>
    <col min="16132" max="16135" width="12.625" style="78" customWidth="1"/>
    <col min="16136" max="16136" width="11.5" style="78" customWidth="1"/>
    <col min="16137" max="16138" width="10.625" style="78" customWidth="1"/>
    <col min="16139" max="16140" width="8.375" style="78" customWidth="1"/>
    <col min="16141" max="16142" width="10.625" style="78" customWidth="1"/>
    <col min="16143" max="16146" width="8.75" style="78" customWidth="1"/>
    <col min="16147" max="16147" width="10.375" style="78" customWidth="1"/>
    <col min="16148" max="16384" width="9" style="78"/>
  </cols>
  <sheetData>
    <row r="1" spans="1:13" ht="18.75" customHeight="1">
      <c r="A1" s="539" t="s">
        <v>553</v>
      </c>
      <c r="C1" s="631" t="s">
        <v>281</v>
      </c>
      <c r="D1" s="631"/>
      <c r="E1" s="631"/>
      <c r="F1" s="631"/>
      <c r="G1" s="631"/>
      <c r="H1" s="631"/>
      <c r="I1" s="375"/>
      <c r="K1" s="303"/>
      <c r="M1" s="540" t="s">
        <v>256</v>
      </c>
    </row>
    <row r="2" spans="1:13" s="63" customFormat="1" ht="14.25" thickBot="1">
      <c r="A2" s="539"/>
      <c r="B2" s="375"/>
      <c r="C2" s="375"/>
      <c r="D2" s="375"/>
      <c r="E2" s="375"/>
      <c r="F2" s="375"/>
      <c r="G2" s="375"/>
      <c r="H2" s="375"/>
      <c r="I2" s="375"/>
      <c r="J2" s="375"/>
      <c r="K2" s="376" t="s">
        <v>524</v>
      </c>
      <c r="M2" s="540"/>
    </row>
    <row r="3" spans="1:13" ht="13.5" customHeight="1">
      <c r="A3" s="539"/>
      <c r="C3" s="632"/>
      <c r="D3" s="633"/>
      <c r="E3" s="636" t="s">
        <v>132</v>
      </c>
      <c r="F3" s="637" t="s">
        <v>131</v>
      </c>
      <c r="G3" s="637"/>
      <c r="H3" s="637"/>
      <c r="I3" s="621" t="s">
        <v>133</v>
      </c>
      <c r="J3" s="622"/>
      <c r="K3" s="623"/>
      <c r="M3" s="540"/>
    </row>
    <row r="4" spans="1:13" s="377" customFormat="1" ht="12.95" customHeight="1">
      <c r="A4" s="539"/>
      <c r="C4" s="634"/>
      <c r="D4" s="635"/>
      <c r="E4" s="489"/>
      <c r="F4" s="624" t="s">
        <v>134</v>
      </c>
      <c r="G4" s="626" t="s">
        <v>135</v>
      </c>
      <c r="H4" s="624" t="s">
        <v>34</v>
      </c>
      <c r="I4" s="378" t="s">
        <v>132</v>
      </c>
      <c r="J4" s="379" t="s">
        <v>131</v>
      </c>
      <c r="K4" s="380" t="s">
        <v>136</v>
      </c>
      <c r="M4" s="540"/>
    </row>
    <row r="5" spans="1:13" s="377" customFormat="1" ht="12.95" customHeight="1">
      <c r="A5" s="539"/>
      <c r="C5" s="381"/>
      <c r="D5" s="382"/>
      <c r="E5" s="625"/>
      <c r="F5" s="625"/>
      <c r="G5" s="627"/>
      <c r="H5" s="625"/>
      <c r="I5" s="383" t="s">
        <v>137</v>
      </c>
      <c r="J5" s="384" t="s">
        <v>138</v>
      </c>
      <c r="K5" s="385" t="s">
        <v>139</v>
      </c>
      <c r="M5" s="540"/>
    </row>
    <row r="6" spans="1:13">
      <c r="A6" s="539"/>
      <c r="C6" s="628" t="s">
        <v>123</v>
      </c>
      <c r="D6" s="386" t="s">
        <v>143</v>
      </c>
      <c r="E6" s="81">
        <f t="shared" ref="E6:J6" si="0">IF(SUM(E7:E8)=0,"-",SUM(E7:E8))</f>
        <v>14031</v>
      </c>
      <c r="F6" s="81">
        <f t="shared" si="0"/>
        <v>956</v>
      </c>
      <c r="G6" s="81">
        <f t="shared" si="0"/>
        <v>4</v>
      </c>
      <c r="H6" s="81">
        <f t="shared" si="0"/>
        <v>960</v>
      </c>
      <c r="I6" s="81">
        <f t="shared" si="0"/>
        <v>8422</v>
      </c>
      <c r="J6" s="81">
        <f t="shared" si="0"/>
        <v>477</v>
      </c>
      <c r="K6" s="387">
        <f t="shared" ref="K6:K28" si="1">J6/I6*100</f>
        <v>5.663737829494182</v>
      </c>
      <c r="M6" s="540"/>
    </row>
    <row r="7" spans="1:13">
      <c r="A7" s="539"/>
      <c r="C7" s="629"/>
      <c r="D7" s="386" t="s">
        <v>29</v>
      </c>
      <c r="E7" s="127">
        <v>6312</v>
      </c>
      <c r="F7" s="127">
        <v>417</v>
      </c>
      <c r="G7" s="127">
        <v>0</v>
      </c>
      <c r="H7" s="127">
        <f>IF(SUM(F7:G7)=0,"-",SUM(F7:G7))</f>
        <v>417</v>
      </c>
      <c r="I7" s="127">
        <v>4032</v>
      </c>
      <c r="J7" s="79">
        <v>197</v>
      </c>
      <c r="K7" s="387">
        <f t="shared" si="1"/>
        <v>4.8859126984126986</v>
      </c>
      <c r="M7" s="540"/>
    </row>
    <row r="8" spans="1:13">
      <c r="A8" s="539"/>
      <c r="C8" s="630"/>
      <c r="D8" s="386" t="s">
        <v>30</v>
      </c>
      <c r="E8" s="127">
        <v>7719</v>
      </c>
      <c r="F8" s="127">
        <v>539</v>
      </c>
      <c r="G8" s="127">
        <v>4</v>
      </c>
      <c r="H8" s="127">
        <f>IF(SUM(F8:G8)=0,"-",SUM(F8:G8))</f>
        <v>543</v>
      </c>
      <c r="I8" s="127">
        <v>4390</v>
      </c>
      <c r="J8" s="79">
        <v>280</v>
      </c>
      <c r="K8" s="387">
        <f t="shared" si="1"/>
        <v>6.3781321184510258</v>
      </c>
      <c r="M8" s="540"/>
    </row>
    <row r="9" spans="1:13">
      <c r="A9" s="539"/>
      <c r="C9" s="628" t="s">
        <v>124</v>
      </c>
      <c r="D9" s="386" t="s">
        <v>143</v>
      </c>
      <c r="E9" s="81">
        <f t="shared" ref="E9:J9" si="2">IF(SUM(E10:E11)=0,"-",SUM(E10:E11))</f>
        <v>9576</v>
      </c>
      <c r="F9" s="81">
        <f t="shared" si="2"/>
        <v>1328</v>
      </c>
      <c r="G9" s="81">
        <f t="shared" si="2"/>
        <v>94</v>
      </c>
      <c r="H9" s="81">
        <f t="shared" si="2"/>
        <v>1422</v>
      </c>
      <c r="I9" s="81">
        <f t="shared" si="2"/>
        <v>4356</v>
      </c>
      <c r="J9" s="90">
        <f t="shared" si="2"/>
        <v>863</v>
      </c>
      <c r="K9" s="387">
        <f t="shared" si="1"/>
        <v>19.811753902662993</v>
      </c>
      <c r="M9" s="540"/>
    </row>
    <row r="10" spans="1:13">
      <c r="A10" s="539"/>
      <c r="C10" s="629"/>
      <c r="D10" s="386" t="s">
        <v>29</v>
      </c>
      <c r="E10" s="127">
        <v>3565</v>
      </c>
      <c r="F10" s="127">
        <v>604</v>
      </c>
      <c r="G10" s="127">
        <v>24</v>
      </c>
      <c r="H10" s="127">
        <f>IF(SUM(F10:G10)=0,"-",SUM(F10:G10))</f>
        <v>628</v>
      </c>
      <c r="I10" s="127">
        <v>1581</v>
      </c>
      <c r="J10" s="79">
        <v>357</v>
      </c>
      <c r="K10" s="387">
        <f t="shared" si="1"/>
        <v>22.58064516129032</v>
      </c>
      <c r="M10" s="540"/>
    </row>
    <row r="11" spans="1:13">
      <c r="A11" s="539"/>
      <c r="C11" s="630"/>
      <c r="D11" s="386" t="s">
        <v>30</v>
      </c>
      <c r="E11" s="127">
        <v>6011</v>
      </c>
      <c r="F11" s="127">
        <v>724</v>
      </c>
      <c r="G11" s="127">
        <v>70</v>
      </c>
      <c r="H11" s="127">
        <f>IF(SUM(F11:G11)=0,"-",SUM(F11:G11))</f>
        <v>794</v>
      </c>
      <c r="I11" s="127">
        <v>2775</v>
      </c>
      <c r="J11" s="79">
        <v>506</v>
      </c>
      <c r="K11" s="387">
        <f t="shared" si="1"/>
        <v>18.234234234234233</v>
      </c>
      <c r="M11" s="540"/>
    </row>
    <row r="12" spans="1:13">
      <c r="A12" s="539"/>
      <c r="C12" s="628" t="s">
        <v>125</v>
      </c>
      <c r="D12" s="386" t="s">
        <v>143</v>
      </c>
      <c r="E12" s="81">
        <f t="shared" ref="E12:J12" si="3">IF(SUM(E13:E14)=0,"-",SUM(E13:E14))</f>
        <v>2348</v>
      </c>
      <c r="F12" s="81">
        <f t="shared" si="3"/>
        <v>218</v>
      </c>
      <c r="G12" s="81">
        <f t="shared" si="3"/>
        <v>46</v>
      </c>
      <c r="H12" s="81">
        <f t="shared" si="3"/>
        <v>264</v>
      </c>
      <c r="I12" s="81">
        <f t="shared" si="3"/>
        <v>1299</v>
      </c>
      <c r="J12" s="90">
        <f t="shared" si="3"/>
        <v>146</v>
      </c>
      <c r="K12" s="387">
        <f t="shared" si="1"/>
        <v>11.239414934565051</v>
      </c>
      <c r="M12" s="540"/>
    </row>
    <row r="13" spans="1:13">
      <c r="A13" s="539"/>
      <c r="C13" s="629"/>
      <c r="D13" s="386" t="s">
        <v>29</v>
      </c>
      <c r="E13" s="127">
        <v>1017</v>
      </c>
      <c r="F13" s="127">
        <v>48</v>
      </c>
      <c r="G13" s="127">
        <v>25</v>
      </c>
      <c r="H13" s="127">
        <f>IF(SUM(F13:G13)=0,"-",SUM(F13:G13))</f>
        <v>73</v>
      </c>
      <c r="I13" s="127">
        <v>604</v>
      </c>
      <c r="J13" s="79">
        <v>32</v>
      </c>
      <c r="K13" s="387">
        <f t="shared" si="1"/>
        <v>5.298013245033113</v>
      </c>
      <c r="M13" s="540"/>
    </row>
    <row r="14" spans="1:13">
      <c r="A14" s="539"/>
      <c r="C14" s="630"/>
      <c r="D14" s="386" t="s">
        <v>30</v>
      </c>
      <c r="E14" s="127">
        <v>1331</v>
      </c>
      <c r="F14" s="127">
        <v>170</v>
      </c>
      <c r="G14" s="127">
        <v>21</v>
      </c>
      <c r="H14" s="127">
        <f>IF(SUM(F14:G14)=0,"-",SUM(F14:G14))</f>
        <v>191</v>
      </c>
      <c r="I14" s="127">
        <v>695</v>
      </c>
      <c r="J14" s="79">
        <v>114</v>
      </c>
      <c r="K14" s="387">
        <f t="shared" si="1"/>
        <v>16.402877697841728</v>
      </c>
      <c r="M14" s="540"/>
    </row>
    <row r="15" spans="1:13">
      <c r="A15" s="539"/>
      <c r="C15" s="628" t="s">
        <v>126</v>
      </c>
      <c r="D15" s="386" t="s">
        <v>143</v>
      </c>
      <c r="E15" s="81">
        <f t="shared" ref="E15:J15" si="4">IF(SUM(E16:E17)=0,"-",SUM(E16:E17))</f>
        <v>2279</v>
      </c>
      <c r="F15" s="81">
        <f t="shared" si="4"/>
        <v>238</v>
      </c>
      <c r="G15" s="81">
        <f t="shared" si="4"/>
        <v>5</v>
      </c>
      <c r="H15" s="81">
        <f t="shared" si="4"/>
        <v>243</v>
      </c>
      <c r="I15" s="81">
        <f t="shared" si="4"/>
        <v>1364</v>
      </c>
      <c r="J15" s="90">
        <f t="shared" si="4"/>
        <v>189</v>
      </c>
      <c r="K15" s="387">
        <f t="shared" si="1"/>
        <v>13.856304985337243</v>
      </c>
      <c r="M15" s="540"/>
    </row>
    <row r="16" spans="1:13">
      <c r="A16" s="539"/>
      <c r="C16" s="629"/>
      <c r="D16" s="386" t="s">
        <v>29</v>
      </c>
      <c r="E16" s="127">
        <v>1047</v>
      </c>
      <c r="F16" s="127">
        <v>102</v>
      </c>
      <c r="G16" s="127">
        <v>1</v>
      </c>
      <c r="H16" s="127">
        <f t="shared" ref="H16:H29" si="5">IF(SUM(F16:G16)=0,"-",SUM(F16:G16))</f>
        <v>103</v>
      </c>
      <c r="I16" s="127">
        <v>669</v>
      </c>
      <c r="J16" s="79">
        <v>79</v>
      </c>
      <c r="K16" s="387">
        <f t="shared" si="1"/>
        <v>11.808669656203289</v>
      </c>
      <c r="M16" s="540"/>
    </row>
    <row r="17" spans="1:13">
      <c r="A17" s="539"/>
      <c r="C17" s="630"/>
      <c r="D17" s="386" t="s">
        <v>30</v>
      </c>
      <c r="E17" s="127">
        <v>1232</v>
      </c>
      <c r="F17" s="127">
        <v>136</v>
      </c>
      <c r="G17" s="127">
        <v>4</v>
      </c>
      <c r="H17" s="127">
        <f t="shared" si="5"/>
        <v>140</v>
      </c>
      <c r="I17" s="127">
        <v>695</v>
      </c>
      <c r="J17" s="79">
        <v>110</v>
      </c>
      <c r="K17" s="387">
        <f t="shared" si="1"/>
        <v>15.827338129496402</v>
      </c>
      <c r="M17" s="540"/>
    </row>
    <row r="18" spans="1:13">
      <c r="A18" s="539"/>
      <c r="C18" s="628" t="s">
        <v>127</v>
      </c>
      <c r="D18" s="386" t="s">
        <v>143</v>
      </c>
      <c r="E18" s="81">
        <f>IF(SUM(E19:E20)=0,"-",SUM(E19:E20))</f>
        <v>1753</v>
      </c>
      <c r="F18" s="81">
        <f>IF(SUM(F19:F20)=0,"-",SUM(F19:F20))</f>
        <v>328</v>
      </c>
      <c r="G18" s="81">
        <f>IF(SUM(G19:G20)=0,"-",SUM(G19:G20))</f>
        <v>13</v>
      </c>
      <c r="H18" s="81">
        <f t="shared" si="5"/>
        <v>341</v>
      </c>
      <c r="I18" s="81">
        <f>IF(SUM(I19:I20)=0,"-",SUM(I19:I20))</f>
        <v>1016</v>
      </c>
      <c r="J18" s="90">
        <f>IF(SUM(J19:J20)=0,"-",SUM(J19:J20))</f>
        <v>206</v>
      </c>
      <c r="K18" s="387">
        <f t="shared" si="1"/>
        <v>20.275590551181104</v>
      </c>
      <c r="M18" s="540"/>
    </row>
    <row r="19" spans="1:13">
      <c r="A19" s="539"/>
      <c r="C19" s="629"/>
      <c r="D19" s="386" t="s">
        <v>29</v>
      </c>
      <c r="E19" s="127">
        <v>664</v>
      </c>
      <c r="F19" s="127">
        <v>145</v>
      </c>
      <c r="G19" s="127">
        <v>6</v>
      </c>
      <c r="H19" s="127">
        <f t="shared" si="5"/>
        <v>151</v>
      </c>
      <c r="I19" s="127">
        <v>411</v>
      </c>
      <c r="J19" s="79">
        <v>95</v>
      </c>
      <c r="K19" s="387">
        <f t="shared" si="1"/>
        <v>23.114355231143552</v>
      </c>
      <c r="M19" s="540"/>
    </row>
    <row r="20" spans="1:13">
      <c r="A20" s="539"/>
      <c r="C20" s="630"/>
      <c r="D20" s="386" t="s">
        <v>30</v>
      </c>
      <c r="E20" s="127">
        <v>1089</v>
      </c>
      <c r="F20" s="127">
        <v>183</v>
      </c>
      <c r="G20" s="127">
        <v>7</v>
      </c>
      <c r="H20" s="127">
        <f t="shared" si="5"/>
        <v>190</v>
      </c>
      <c r="I20" s="127">
        <v>605</v>
      </c>
      <c r="J20" s="79">
        <v>111</v>
      </c>
      <c r="K20" s="387">
        <f t="shared" si="1"/>
        <v>18.347107438016529</v>
      </c>
      <c r="M20" s="540"/>
    </row>
    <row r="21" spans="1:13">
      <c r="A21" s="539"/>
      <c r="C21" s="628" t="s">
        <v>128</v>
      </c>
      <c r="D21" s="386" t="s">
        <v>143</v>
      </c>
      <c r="E21" s="81">
        <f>IF(SUM(E22:E23)=0,"-",SUM(E22:E23))</f>
        <v>3291</v>
      </c>
      <c r="F21" s="81">
        <f>IF(SUM(F22:F23)=0,"-",SUM(F22:F23))</f>
        <v>407</v>
      </c>
      <c r="G21" s="81" t="str">
        <f>IF(SUM(G22:G23)=0,"-",SUM(G22:G23))</f>
        <v>-</v>
      </c>
      <c r="H21" s="81">
        <f t="shared" si="5"/>
        <v>407</v>
      </c>
      <c r="I21" s="81">
        <f>IF(SUM(I22:I23)=0,"-",SUM(I22:I23))</f>
        <v>1892</v>
      </c>
      <c r="J21" s="90">
        <f>IF(SUM(J22:J23)=0,"-",SUM(J22:J23))</f>
        <v>255</v>
      </c>
      <c r="K21" s="387">
        <f t="shared" si="1"/>
        <v>13.477801268498943</v>
      </c>
      <c r="M21" s="540"/>
    </row>
    <row r="22" spans="1:13">
      <c r="A22" s="539"/>
      <c r="C22" s="629"/>
      <c r="D22" s="386" t="s">
        <v>29</v>
      </c>
      <c r="E22" s="127">
        <v>1523</v>
      </c>
      <c r="F22" s="127">
        <v>190</v>
      </c>
      <c r="G22" s="127" t="s">
        <v>144</v>
      </c>
      <c r="H22" s="127">
        <f t="shared" si="5"/>
        <v>190</v>
      </c>
      <c r="I22" s="127">
        <v>936</v>
      </c>
      <c r="J22" s="79">
        <v>115</v>
      </c>
      <c r="K22" s="387">
        <f t="shared" si="1"/>
        <v>12.286324786324785</v>
      </c>
      <c r="M22" s="540"/>
    </row>
    <row r="23" spans="1:13">
      <c r="A23" s="539"/>
      <c r="C23" s="630"/>
      <c r="D23" s="386" t="s">
        <v>30</v>
      </c>
      <c r="E23" s="127">
        <v>1768</v>
      </c>
      <c r="F23" s="127">
        <v>217</v>
      </c>
      <c r="G23" s="127" t="s">
        <v>144</v>
      </c>
      <c r="H23" s="127">
        <f t="shared" si="5"/>
        <v>217</v>
      </c>
      <c r="I23" s="127">
        <v>956</v>
      </c>
      <c r="J23" s="79">
        <v>140</v>
      </c>
      <c r="K23" s="387">
        <f t="shared" si="1"/>
        <v>14.644351464435147</v>
      </c>
      <c r="M23" s="540"/>
    </row>
    <row r="24" spans="1:13">
      <c r="A24" s="539"/>
      <c r="C24" s="628" t="s">
        <v>129</v>
      </c>
      <c r="D24" s="386" t="s">
        <v>143</v>
      </c>
      <c r="E24" s="89">
        <f>IF(SUM(E25:E26)=0,"-",SUM(E25:E26))</f>
        <v>487</v>
      </c>
      <c r="F24" s="81">
        <f>IF(SUM(F25:F26)=0,"-",SUM(F25:F26))</f>
        <v>56</v>
      </c>
      <c r="G24" s="81" t="str">
        <f>IF(SUM(G25:G26)=0,"-",SUM(G25:G26))</f>
        <v>-</v>
      </c>
      <c r="H24" s="81">
        <f t="shared" si="5"/>
        <v>56</v>
      </c>
      <c r="I24" s="81">
        <f>IF(SUM(I25:I26)=0,"-",SUM(I25:I26))</f>
        <v>312</v>
      </c>
      <c r="J24" s="90">
        <f>IF(SUM(J25:J26)=0,"-",SUM(J25:J26))</f>
        <v>33</v>
      </c>
      <c r="K24" s="387">
        <f t="shared" si="1"/>
        <v>10.576923076923077</v>
      </c>
      <c r="M24" s="540"/>
    </row>
    <row r="25" spans="1:13">
      <c r="A25" s="539"/>
      <c r="C25" s="629"/>
      <c r="D25" s="386" t="s">
        <v>29</v>
      </c>
      <c r="E25" s="127">
        <v>257</v>
      </c>
      <c r="F25" s="127">
        <v>24</v>
      </c>
      <c r="G25" s="127" t="s">
        <v>144</v>
      </c>
      <c r="H25" s="127">
        <f t="shared" si="5"/>
        <v>24</v>
      </c>
      <c r="I25" s="127">
        <v>177</v>
      </c>
      <c r="J25" s="79">
        <v>12</v>
      </c>
      <c r="K25" s="387">
        <f t="shared" si="1"/>
        <v>6.7796610169491522</v>
      </c>
      <c r="M25" s="540"/>
    </row>
    <row r="26" spans="1:13">
      <c r="A26" s="539"/>
      <c r="C26" s="630"/>
      <c r="D26" s="386" t="s">
        <v>30</v>
      </c>
      <c r="E26" s="127">
        <v>230</v>
      </c>
      <c r="F26" s="127">
        <v>32</v>
      </c>
      <c r="G26" s="127" t="s">
        <v>144</v>
      </c>
      <c r="H26" s="127">
        <f t="shared" si="5"/>
        <v>32</v>
      </c>
      <c r="I26" s="127">
        <v>135</v>
      </c>
      <c r="J26" s="79">
        <v>21</v>
      </c>
      <c r="K26" s="387">
        <f t="shared" si="1"/>
        <v>15.555555555555555</v>
      </c>
      <c r="M26" s="540"/>
    </row>
    <row r="27" spans="1:13">
      <c r="A27" s="539"/>
      <c r="C27" s="628" t="s">
        <v>130</v>
      </c>
      <c r="D27" s="386" t="s">
        <v>143</v>
      </c>
      <c r="E27" s="81">
        <f>IF(SUM(E28:E29)=0,"-",SUM(E28:E29))</f>
        <v>1189</v>
      </c>
      <c r="F27" s="81">
        <f>IF(SUM(F28:F29)=0,"-",SUM(F28:F29))</f>
        <v>177</v>
      </c>
      <c r="G27" s="81">
        <f>IF(SUM(G28:G29)=0,"-",SUM(G28:G29))</f>
        <v>7</v>
      </c>
      <c r="H27" s="81">
        <f t="shared" si="5"/>
        <v>184</v>
      </c>
      <c r="I27" s="81">
        <f>IF(SUM(I28:I29)=0,"-",SUM(I28:I29))</f>
        <v>691</v>
      </c>
      <c r="J27" s="90">
        <f>IF(SUM(J28:J29)=0,"-",SUM(J28:J29))</f>
        <v>119</v>
      </c>
      <c r="K27" s="387">
        <f t="shared" si="1"/>
        <v>17.221418234442837</v>
      </c>
      <c r="M27" s="540"/>
    </row>
    <row r="28" spans="1:13">
      <c r="A28" s="539"/>
      <c r="C28" s="629"/>
      <c r="D28" s="386" t="s">
        <v>29</v>
      </c>
      <c r="E28" s="127">
        <v>567</v>
      </c>
      <c r="F28" s="127">
        <v>78</v>
      </c>
      <c r="G28" s="127">
        <v>3</v>
      </c>
      <c r="H28" s="127">
        <f t="shared" si="5"/>
        <v>81</v>
      </c>
      <c r="I28" s="127">
        <v>355</v>
      </c>
      <c r="J28" s="79">
        <v>46</v>
      </c>
      <c r="K28" s="387">
        <f t="shared" si="1"/>
        <v>12.957746478873238</v>
      </c>
      <c r="M28" s="540"/>
    </row>
    <row r="29" spans="1:13">
      <c r="A29" s="539"/>
      <c r="C29" s="630"/>
      <c r="D29" s="386" t="s">
        <v>30</v>
      </c>
      <c r="E29" s="127">
        <v>622</v>
      </c>
      <c r="F29" s="127">
        <v>99</v>
      </c>
      <c r="G29" s="127">
        <v>4</v>
      </c>
      <c r="H29" s="127">
        <f t="shared" si="5"/>
        <v>103</v>
      </c>
      <c r="I29" s="127">
        <v>336</v>
      </c>
      <c r="J29" s="79">
        <v>73</v>
      </c>
      <c r="K29" s="387">
        <f t="shared" ref="K29" si="6">J29/I29*100</f>
        <v>21.726190476190478</v>
      </c>
      <c r="M29" s="540"/>
    </row>
    <row r="30" spans="1:13">
      <c r="A30" s="539"/>
      <c r="C30" s="638" t="s">
        <v>35</v>
      </c>
      <c r="D30" s="388" t="s">
        <v>143</v>
      </c>
      <c r="E30" s="145">
        <v>34954</v>
      </c>
      <c r="F30" s="145">
        <v>3708</v>
      </c>
      <c r="G30" s="145">
        <v>169</v>
      </c>
      <c r="H30" s="145">
        <v>3877</v>
      </c>
      <c r="I30" s="145">
        <v>19352</v>
      </c>
      <c r="J30" s="145">
        <v>2288</v>
      </c>
      <c r="K30" s="389">
        <v>11.823067383216205</v>
      </c>
      <c r="M30" s="540"/>
    </row>
    <row r="31" spans="1:13">
      <c r="A31" s="539"/>
      <c r="C31" s="638"/>
      <c r="D31" s="388" t="s">
        <v>29</v>
      </c>
      <c r="E31" s="145">
        <v>14952</v>
      </c>
      <c r="F31" s="145">
        <v>1608</v>
      </c>
      <c r="G31" s="145">
        <v>59</v>
      </c>
      <c r="H31" s="145">
        <v>1667</v>
      </c>
      <c r="I31" s="145">
        <v>8765</v>
      </c>
      <c r="J31" s="145">
        <v>933</v>
      </c>
      <c r="K31" s="389">
        <v>10.644609241300627</v>
      </c>
      <c r="M31" s="540"/>
    </row>
    <row r="32" spans="1:13" ht="14.25" thickBot="1">
      <c r="A32" s="539"/>
      <c r="C32" s="638"/>
      <c r="D32" s="388" t="s">
        <v>30</v>
      </c>
      <c r="E32" s="390">
        <v>20002</v>
      </c>
      <c r="F32" s="390">
        <v>2100</v>
      </c>
      <c r="G32" s="390">
        <v>110</v>
      </c>
      <c r="H32" s="390">
        <v>2210</v>
      </c>
      <c r="I32" s="390">
        <v>10587</v>
      </c>
      <c r="J32" s="390">
        <v>1355</v>
      </c>
      <c r="K32" s="391">
        <v>12.79871540568622</v>
      </c>
      <c r="M32" s="540"/>
    </row>
    <row r="33" spans="1:13" ht="12.95" customHeight="1">
      <c r="A33" s="539"/>
      <c r="C33" s="639" t="s">
        <v>107</v>
      </c>
      <c r="D33" s="392" t="s">
        <v>140</v>
      </c>
      <c r="E33" s="393">
        <v>2061089</v>
      </c>
      <c r="F33" s="393">
        <v>135445</v>
      </c>
      <c r="G33" s="393">
        <v>29760</v>
      </c>
      <c r="H33" s="393">
        <v>165205</v>
      </c>
      <c r="I33" s="393">
        <v>1221678</v>
      </c>
      <c r="J33" s="393">
        <v>105144</v>
      </c>
      <c r="K33" s="394">
        <v>8.6065231591303117</v>
      </c>
      <c r="M33" s="540"/>
    </row>
    <row r="34" spans="1:13" ht="12.95" customHeight="1">
      <c r="A34" s="539"/>
      <c r="C34" s="640"/>
      <c r="D34" s="395" t="s">
        <v>141</v>
      </c>
      <c r="E34" s="396">
        <v>822360</v>
      </c>
      <c r="F34" s="396">
        <v>55905</v>
      </c>
      <c r="G34" s="396">
        <v>12857</v>
      </c>
      <c r="H34" s="396">
        <v>68762</v>
      </c>
      <c r="I34" s="396">
        <v>495739</v>
      </c>
      <c r="J34" s="396">
        <v>40475</v>
      </c>
      <c r="K34" s="397">
        <v>8.164578538303422</v>
      </c>
      <c r="M34" s="540"/>
    </row>
    <row r="35" spans="1:13" ht="12.95" customHeight="1" thickBot="1">
      <c r="A35" s="539"/>
      <c r="C35" s="641"/>
      <c r="D35" s="398" t="s">
        <v>142</v>
      </c>
      <c r="E35" s="146">
        <v>1238729</v>
      </c>
      <c r="F35" s="146">
        <v>79540</v>
      </c>
      <c r="G35" s="146">
        <v>16903</v>
      </c>
      <c r="H35" s="146">
        <v>96443</v>
      </c>
      <c r="I35" s="146">
        <v>725939</v>
      </c>
      <c r="J35" s="146">
        <v>64669</v>
      </c>
      <c r="K35" s="399">
        <v>8.9083242531397264</v>
      </c>
      <c r="M35" s="540"/>
    </row>
    <row r="36" spans="1:13" ht="4.5" customHeight="1">
      <c r="A36" s="539"/>
      <c r="C36" s="400"/>
      <c r="D36" s="400"/>
      <c r="E36" s="400"/>
      <c r="F36" s="400"/>
      <c r="G36" s="401"/>
      <c r="H36" s="402"/>
      <c r="I36" s="402"/>
      <c r="J36" s="403"/>
      <c r="K36" s="403"/>
      <c r="M36" s="540"/>
    </row>
    <row r="37" spans="1:13" ht="11.25" customHeight="1">
      <c r="A37" s="539"/>
      <c r="C37" s="347" t="s">
        <v>259</v>
      </c>
      <c r="F37" s="53"/>
      <c r="G37" s="78"/>
      <c r="H37" s="404"/>
      <c r="I37" s="404"/>
      <c r="M37" s="540"/>
    </row>
    <row r="38" spans="1:13" ht="11.25" customHeight="1">
      <c r="A38" s="539"/>
      <c r="C38" s="280" t="s">
        <v>269</v>
      </c>
      <c r="F38" s="53"/>
      <c r="G38" s="78"/>
      <c r="H38" s="404"/>
      <c r="I38" s="404"/>
      <c r="M38" s="540"/>
    </row>
    <row r="39" spans="1:13">
      <c r="F39" s="53"/>
      <c r="G39" s="78"/>
      <c r="H39" s="404"/>
      <c r="I39" s="404"/>
    </row>
    <row r="40" spans="1:13">
      <c r="F40" s="53"/>
      <c r="G40" s="78"/>
      <c r="H40" s="404"/>
      <c r="I40" s="404"/>
    </row>
  </sheetData>
  <mergeCells count="20">
    <mergeCell ref="C6:C8"/>
    <mergeCell ref="C9:C11"/>
    <mergeCell ref="C12:C14"/>
    <mergeCell ref="A1:A38"/>
    <mergeCell ref="C21:C23"/>
    <mergeCell ref="C15:C17"/>
    <mergeCell ref="C1:H1"/>
    <mergeCell ref="C3:D4"/>
    <mergeCell ref="E3:E5"/>
    <mergeCell ref="F3:H3"/>
    <mergeCell ref="C30:C32"/>
    <mergeCell ref="C33:C35"/>
    <mergeCell ref="C24:C26"/>
    <mergeCell ref="C27:C29"/>
    <mergeCell ref="C18:C20"/>
    <mergeCell ref="I3:K3"/>
    <mergeCell ref="F4:F5"/>
    <mergeCell ref="G4:G5"/>
    <mergeCell ref="H4:H5"/>
    <mergeCell ref="M1:M38"/>
  </mergeCells>
  <phoneticPr fontId="3"/>
  <pageMargins left="0.31496062992125984" right="0.31496062992125984" top="0.94488188976377963" bottom="0.94488188976377963" header="0.31496062992125984" footer="0.31496062992125984"/>
  <pageSetup paperSize="9"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8"/>
  <sheetViews>
    <sheetView zoomScale="75" zoomScaleNormal="75" workbookViewId="0">
      <selection sqref="A1:A38"/>
    </sheetView>
  </sheetViews>
  <sheetFormatPr defaultRowHeight="13.5"/>
  <cols>
    <col min="1" max="1" width="2.75" style="310" bestFit="1" customWidth="1"/>
    <col min="2" max="2" width="7.875" style="63" customWidth="1"/>
    <col min="3" max="3" width="14.625" style="51" customWidth="1"/>
    <col min="4" max="4" width="6.625" style="51" customWidth="1"/>
    <col min="5" max="5" width="14.625" style="51" customWidth="1"/>
    <col min="6" max="6" width="14.625" style="66" customWidth="1"/>
    <col min="7" max="11" width="14.625" style="63" customWidth="1"/>
    <col min="12" max="12" width="6.75" style="63" customWidth="1"/>
    <col min="13" max="13" width="2.75" style="310" bestFit="1" customWidth="1"/>
    <col min="14" max="16" width="10.5" style="63" customWidth="1"/>
    <col min="17" max="19" width="8.375" style="63" customWidth="1"/>
    <col min="20" max="257" width="9" style="63"/>
    <col min="258" max="258" width="11" style="63" customWidth="1"/>
    <col min="259" max="259" width="5.875" style="63" customWidth="1"/>
    <col min="260" max="266" width="12.625" style="63" customWidth="1"/>
    <col min="267" max="272" width="10.5" style="63" customWidth="1"/>
    <col min="273" max="275" width="8.375" style="63" customWidth="1"/>
    <col min="276" max="513" width="9" style="63"/>
    <col min="514" max="514" width="11" style="63" customWidth="1"/>
    <col min="515" max="515" width="5.875" style="63" customWidth="1"/>
    <col min="516" max="522" width="12.625" style="63" customWidth="1"/>
    <col min="523" max="528" width="10.5" style="63" customWidth="1"/>
    <col min="529" max="531" width="8.375" style="63" customWidth="1"/>
    <col min="532" max="769" width="9" style="63"/>
    <col min="770" max="770" width="11" style="63" customWidth="1"/>
    <col min="771" max="771" width="5.875" style="63" customWidth="1"/>
    <col min="772" max="778" width="12.625" style="63" customWidth="1"/>
    <col min="779" max="784" width="10.5" style="63" customWidth="1"/>
    <col min="785" max="787" width="8.375" style="63" customWidth="1"/>
    <col min="788" max="1025" width="9" style="63"/>
    <col min="1026" max="1026" width="11" style="63" customWidth="1"/>
    <col min="1027" max="1027" width="5.875" style="63" customWidth="1"/>
    <col min="1028" max="1034" width="12.625" style="63" customWidth="1"/>
    <col min="1035" max="1040" width="10.5" style="63" customWidth="1"/>
    <col min="1041" max="1043" width="8.375" style="63" customWidth="1"/>
    <col min="1044" max="1281" width="9" style="63"/>
    <col min="1282" max="1282" width="11" style="63" customWidth="1"/>
    <col min="1283" max="1283" width="5.875" style="63" customWidth="1"/>
    <col min="1284" max="1290" width="12.625" style="63" customWidth="1"/>
    <col min="1291" max="1296" width="10.5" style="63" customWidth="1"/>
    <col min="1297" max="1299" width="8.375" style="63" customWidth="1"/>
    <col min="1300" max="1537" width="9" style="63"/>
    <col min="1538" max="1538" width="11" style="63" customWidth="1"/>
    <col min="1539" max="1539" width="5.875" style="63" customWidth="1"/>
    <col min="1540" max="1546" width="12.625" style="63" customWidth="1"/>
    <col min="1547" max="1552" width="10.5" style="63" customWidth="1"/>
    <col min="1553" max="1555" width="8.375" style="63" customWidth="1"/>
    <col min="1556" max="1793" width="9" style="63"/>
    <col min="1794" max="1794" width="11" style="63" customWidth="1"/>
    <col min="1795" max="1795" width="5.875" style="63" customWidth="1"/>
    <col min="1796" max="1802" width="12.625" style="63" customWidth="1"/>
    <col min="1803" max="1808" width="10.5" style="63" customWidth="1"/>
    <col min="1809" max="1811" width="8.375" style="63" customWidth="1"/>
    <col min="1812" max="2049" width="9" style="63"/>
    <col min="2050" max="2050" width="11" style="63" customWidth="1"/>
    <col min="2051" max="2051" width="5.875" style="63" customWidth="1"/>
    <col min="2052" max="2058" width="12.625" style="63" customWidth="1"/>
    <col min="2059" max="2064" width="10.5" style="63" customWidth="1"/>
    <col min="2065" max="2067" width="8.375" style="63" customWidth="1"/>
    <col min="2068" max="2305" width="9" style="63"/>
    <col min="2306" max="2306" width="11" style="63" customWidth="1"/>
    <col min="2307" max="2307" width="5.875" style="63" customWidth="1"/>
    <col min="2308" max="2314" width="12.625" style="63" customWidth="1"/>
    <col min="2315" max="2320" width="10.5" style="63" customWidth="1"/>
    <col min="2321" max="2323" width="8.375" style="63" customWidth="1"/>
    <col min="2324" max="2561" width="9" style="63"/>
    <col min="2562" max="2562" width="11" style="63" customWidth="1"/>
    <col min="2563" max="2563" width="5.875" style="63" customWidth="1"/>
    <col min="2564" max="2570" width="12.625" style="63" customWidth="1"/>
    <col min="2571" max="2576" width="10.5" style="63" customWidth="1"/>
    <col min="2577" max="2579" width="8.375" style="63" customWidth="1"/>
    <col min="2580" max="2817" width="9" style="63"/>
    <col min="2818" max="2818" width="11" style="63" customWidth="1"/>
    <col min="2819" max="2819" width="5.875" style="63" customWidth="1"/>
    <col min="2820" max="2826" width="12.625" style="63" customWidth="1"/>
    <col min="2827" max="2832" width="10.5" style="63" customWidth="1"/>
    <col min="2833" max="2835" width="8.375" style="63" customWidth="1"/>
    <col min="2836" max="3073" width="9" style="63"/>
    <col min="3074" max="3074" width="11" style="63" customWidth="1"/>
    <col min="3075" max="3075" width="5.875" style="63" customWidth="1"/>
    <col min="3076" max="3082" width="12.625" style="63" customWidth="1"/>
    <col min="3083" max="3088" width="10.5" style="63" customWidth="1"/>
    <col min="3089" max="3091" width="8.375" style="63" customWidth="1"/>
    <col min="3092" max="3329" width="9" style="63"/>
    <col min="3330" max="3330" width="11" style="63" customWidth="1"/>
    <col min="3331" max="3331" width="5.875" style="63" customWidth="1"/>
    <col min="3332" max="3338" width="12.625" style="63" customWidth="1"/>
    <col min="3339" max="3344" width="10.5" style="63" customWidth="1"/>
    <col min="3345" max="3347" width="8.375" style="63" customWidth="1"/>
    <col min="3348" max="3585" width="9" style="63"/>
    <col min="3586" max="3586" width="11" style="63" customWidth="1"/>
    <col min="3587" max="3587" width="5.875" style="63" customWidth="1"/>
    <col min="3588" max="3594" width="12.625" style="63" customWidth="1"/>
    <col min="3595" max="3600" width="10.5" style="63" customWidth="1"/>
    <col min="3601" max="3603" width="8.375" style="63" customWidth="1"/>
    <col min="3604" max="3841" width="9" style="63"/>
    <col min="3842" max="3842" width="11" style="63" customWidth="1"/>
    <col min="3843" max="3843" width="5.875" style="63" customWidth="1"/>
    <col min="3844" max="3850" width="12.625" style="63" customWidth="1"/>
    <col min="3851" max="3856" width="10.5" style="63" customWidth="1"/>
    <col min="3857" max="3859" width="8.375" style="63" customWidth="1"/>
    <col min="3860" max="4097" width="9" style="63"/>
    <col min="4098" max="4098" width="11" style="63" customWidth="1"/>
    <col min="4099" max="4099" width="5.875" style="63" customWidth="1"/>
    <col min="4100" max="4106" width="12.625" style="63" customWidth="1"/>
    <col min="4107" max="4112" width="10.5" style="63" customWidth="1"/>
    <col min="4113" max="4115" width="8.375" style="63" customWidth="1"/>
    <col min="4116" max="4353" width="9" style="63"/>
    <col min="4354" max="4354" width="11" style="63" customWidth="1"/>
    <col min="4355" max="4355" width="5.875" style="63" customWidth="1"/>
    <col min="4356" max="4362" width="12.625" style="63" customWidth="1"/>
    <col min="4363" max="4368" width="10.5" style="63" customWidth="1"/>
    <col min="4369" max="4371" width="8.375" style="63" customWidth="1"/>
    <col min="4372" max="4609" width="9" style="63"/>
    <col min="4610" max="4610" width="11" style="63" customWidth="1"/>
    <col min="4611" max="4611" width="5.875" style="63" customWidth="1"/>
    <col min="4612" max="4618" width="12.625" style="63" customWidth="1"/>
    <col min="4619" max="4624" width="10.5" style="63" customWidth="1"/>
    <col min="4625" max="4627" width="8.375" style="63" customWidth="1"/>
    <col min="4628" max="4865" width="9" style="63"/>
    <col min="4866" max="4866" width="11" style="63" customWidth="1"/>
    <col min="4867" max="4867" width="5.875" style="63" customWidth="1"/>
    <col min="4868" max="4874" width="12.625" style="63" customWidth="1"/>
    <col min="4875" max="4880" width="10.5" style="63" customWidth="1"/>
    <col min="4881" max="4883" width="8.375" style="63" customWidth="1"/>
    <col min="4884" max="5121" width="9" style="63"/>
    <col min="5122" max="5122" width="11" style="63" customWidth="1"/>
    <col min="5123" max="5123" width="5.875" style="63" customWidth="1"/>
    <col min="5124" max="5130" width="12.625" style="63" customWidth="1"/>
    <col min="5131" max="5136" width="10.5" style="63" customWidth="1"/>
    <col min="5137" max="5139" width="8.375" style="63" customWidth="1"/>
    <col min="5140" max="5377" width="9" style="63"/>
    <col min="5378" max="5378" width="11" style="63" customWidth="1"/>
    <col min="5379" max="5379" width="5.875" style="63" customWidth="1"/>
    <col min="5380" max="5386" width="12.625" style="63" customWidth="1"/>
    <col min="5387" max="5392" width="10.5" style="63" customWidth="1"/>
    <col min="5393" max="5395" width="8.375" style="63" customWidth="1"/>
    <col min="5396" max="5633" width="9" style="63"/>
    <col min="5634" max="5634" width="11" style="63" customWidth="1"/>
    <col min="5635" max="5635" width="5.875" style="63" customWidth="1"/>
    <col min="5636" max="5642" width="12.625" style="63" customWidth="1"/>
    <col min="5643" max="5648" width="10.5" style="63" customWidth="1"/>
    <col min="5649" max="5651" width="8.375" style="63" customWidth="1"/>
    <col min="5652" max="5889" width="9" style="63"/>
    <col min="5890" max="5890" width="11" style="63" customWidth="1"/>
    <col min="5891" max="5891" width="5.875" style="63" customWidth="1"/>
    <col min="5892" max="5898" width="12.625" style="63" customWidth="1"/>
    <col min="5899" max="5904" width="10.5" style="63" customWidth="1"/>
    <col min="5905" max="5907" width="8.375" style="63" customWidth="1"/>
    <col min="5908" max="6145" width="9" style="63"/>
    <col min="6146" max="6146" width="11" style="63" customWidth="1"/>
    <col min="6147" max="6147" width="5.875" style="63" customWidth="1"/>
    <col min="6148" max="6154" width="12.625" style="63" customWidth="1"/>
    <col min="6155" max="6160" width="10.5" style="63" customWidth="1"/>
    <col min="6161" max="6163" width="8.375" style="63" customWidth="1"/>
    <col min="6164" max="6401" width="9" style="63"/>
    <col min="6402" max="6402" width="11" style="63" customWidth="1"/>
    <col min="6403" max="6403" width="5.875" style="63" customWidth="1"/>
    <col min="6404" max="6410" width="12.625" style="63" customWidth="1"/>
    <col min="6411" max="6416" width="10.5" style="63" customWidth="1"/>
    <col min="6417" max="6419" width="8.375" style="63" customWidth="1"/>
    <col min="6420" max="6657" width="9" style="63"/>
    <col min="6658" max="6658" width="11" style="63" customWidth="1"/>
    <col min="6659" max="6659" width="5.875" style="63" customWidth="1"/>
    <col min="6660" max="6666" width="12.625" style="63" customWidth="1"/>
    <col min="6667" max="6672" width="10.5" style="63" customWidth="1"/>
    <col min="6673" max="6675" width="8.375" style="63" customWidth="1"/>
    <col min="6676" max="6913" width="9" style="63"/>
    <col min="6914" max="6914" width="11" style="63" customWidth="1"/>
    <col min="6915" max="6915" width="5.875" style="63" customWidth="1"/>
    <col min="6916" max="6922" width="12.625" style="63" customWidth="1"/>
    <col min="6923" max="6928" width="10.5" style="63" customWidth="1"/>
    <col min="6929" max="6931" width="8.375" style="63" customWidth="1"/>
    <col min="6932" max="7169" width="9" style="63"/>
    <col min="7170" max="7170" width="11" style="63" customWidth="1"/>
    <col min="7171" max="7171" width="5.875" style="63" customWidth="1"/>
    <col min="7172" max="7178" width="12.625" style="63" customWidth="1"/>
    <col min="7179" max="7184" width="10.5" style="63" customWidth="1"/>
    <col min="7185" max="7187" width="8.375" style="63" customWidth="1"/>
    <col min="7188" max="7425" width="9" style="63"/>
    <col min="7426" max="7426" width="11" style="63" customWidth="1"/>
    <col min="7427" max="7427" width="5.875" style="63" customWidth="1"/>
    <col min="7428" max="7434" width="12.625" style="63" customWidth="1"/>
    <col min="7435" max="7440" width="10.5" style="63" customWidth="1"/>
    <col min="7441" max="7443" width="8.375" style="63" customWidth="1"/>
    <col min="7444" max="7681" width="9" style="63"/>
    <col min="7682" max="7682" width="11" style="63" customWidth="1"/>
    <col min="7683" max="7683" width="5.875" style="63" customWidth="1"/>
    <col min="7684" max="7690" width="12.625" style="63" customWidth="1"/>
    <col min="7691" max="7696" width="10.5" style="63" customWidth="1"/>
    <col min="7697" max="7699" width="8.375" style="63" customWidth="1"/>
    <col min="7700" max="7937" width="9" style="63"/>
    <col min="7938" max="7938" width="11" style="63" customWidth="1"/>
    <col min="7939" max="7939" width="5.875" style="63" customWidth="1"/>
    <col min="7940" max="7946" width="12.625" style="63" customWidth="1"/>
    <col min="7947" max="7952" width="10.5" style="63" customWidth="1"/>
    <col min="7953" max="7955" width="8.375" style="63" customWidth="1"/>
    <col min="7956" max="8193" width="9" style="63"/>
    <col min="8194" max="8194" width="11" style="63" customWidth="1"/>
    <col min="8195" max="8195" width="5.875" style="63" customWidth="1"/>
    <col min="8196" max="8202" width="12.625" style="63" customWidth="1"/>
    <col min="8203" max="8208" width="10.5" style="63" customWidth="1"/>
    <col min="8209" max="8211" width="8.375" style="63" customWidth="1"/>
    <col min="8212" max="8449" width="9" style="63"/>
    <col min="8450" max="8450" width="11" style="63" customWidth="1"/>
    <col min="8451" max="8451" width="5.875" style="63" customWidth="1"/>
    <col min="8452" max="8458" width="12.625" style="63" customWidth="1"/>
    <col min="8459" max="8464" width="10.5" style="63" customWidth="1"/>
    <col min="8465" max="8467" width="8.375" style="63" customWidth="1"/>
    <col min="8468" max="8705" width="9" style="63"/>
    <col min="8706" max="8706" width="11" style="63" customWidth="1"/>
    <col min="8707" max="8707" width="5.875" style="63" customWidth="1"/>
    <col min="8708" max="8714" width="12.625" style="63" customWidth="1"/>
    <col min="8715" max="8720" width="10.5" style="63" customWidth="1"/>
    <col min="8721" max="8723" width="8.375" style="63" customWidth="1"/>
    <col min="8724" max="8961" width="9" style="63"/>
    <col min="8962" max="8962" width="11" style="63" customWidth="1"/>
    <col min="8963" max="8963" width="5.875" style="63" customWidth="1"/>
    <col min="8964" max="8970" width="12.625" style="63" customWidth="1"/>
    <col min="8971" max="8976" width="10.5" style="63" customWidth="1"/>
    <col min="8977" max="8979" width="8.375" style="63" customWidth="1"/>
    <col min="8980" max="9217" width="9" style="63"/>
    <col min="9218" max="9218" width="11" style="63" customWidth="1"/>
    <col min="9219" max="9219" width="5.875" style="63" customWidth="1"/>
    <col min="9220" max="9226" width="12.625" style="63" customWidth="1"/>
    <col min="9227" max="9232" width="10.5" style="63" customWidth="1"/>
    <col min="9233" max="9235" width="8.375" style="63" customWidth="1"/>
    <col min="9236" max="9473" width="9" style="63"/>
    <col min="9474" max="9474" width="11" style="63" customWidth="1"/>
    <col min="9475" max="9475" width="5.875" style="63" customWidth="1"/>
    <col min="9476" max="9482" width="12.625" style="63" customWidth="1"/>
    <col min="9483" max="9488" width="10.5" style="63" customWidth="1"/>
    <col min="9489" max="9491" width="8.375" style="63" customWidth="1"/>
    <col min="9492" max="9729" width="9" style="63"/>
    <col min="9730" max="9730" width="11" style="63" customWidth="1"/>
    <col min="9731" max="9731" width="5.875" style="63" customWidth="1"/>
    <col min="9732" max="9738" width="12.625" style="63" customWidth="1"/>
    <col min="9739" max="9744" width="10.5" style="63" customWidth="1"/>
    <col min="9745" max="9747" width="8.375" style="63" customWidth="1"/>
    <col min="9748" max="9985" width="9" style="63"/>
    <col min="9986" max="9986" width="11" style="63" customWidth="1"/>
    <col min="9987" max="9987" width="5.875" style="63" customWidth="1"/>
    <col min="9988" max="9994" width="12.625" style="63" customWidth="1"/>
    <col min="9995" max="10000" width="10.5" style="63" customWidth="1"/>
    <col min="10001" max="10003" width="8.375" style="63" customWidth="1"/>
    <col min="10004" max="10241" width="9" style="63"/>
    <col min="10242" max="10242" width="11" style="63" customWidth="1"/>
    <col min="10243" max="10243" width="5.875" style="63" customWidth="1"/>
    <col min="10244" max="10250" width="12.625" style="63" customWidth="1"/>
    <col min="10251" max="10256" width="10.5" style="63" customWidth="1"/>
    <col min="10257" max="10259" width="8.375" style="63" customWidth="1"/>
    <col min="10260" max="10497" width="9" style="63"/>
    <col min="10498" max="10498" width="11" style="63" customWidth="1"/>
    <col min="10499" max="10499" width="5.875" style="63" customWidth="1"/>
    <col min="10500" max="10506" width="12.625" style="63" customWidth="1"/>
    <col min="10507" max="10512" width="10.5" style="63" customWidth="1"/>
    <col min="10513" max="10515" width="8.375" style="63" customWidth="1"/>
    <col min="10516" max="10753" width="9" style="63"/>
    <col min="10754" max="10754" width="11" style="63" customWidth="1"/>
    <col min="10755" max="10755" width="5.875" style="63" customWidth="1"/>
    <col min="10756" max="10762" width="12.625" style="63" customWidth="1"/>
    <col min="10763" max="10768" width="10.5" style="63" customWidth="1"/>
    <col min="10769" max="10771" width="8.375" style="63" customWidth="1"/>
    <col min="10772" max="11009" width="9" style="63"/>
    <col min="11010" max="11010" width="11" style="63" customWidth="1"/>
    <col min="11011" max="11011" width="5.875" style="63" customWidth="1"/>
    <col min="11012" max="11018" width="12.625" style="63" customWidth="1"/>
    <col min="11019" max="11024" width="10.5" style="63" customWidth="1"/>
    <col min="11025" max="11027" width="8.375" style="63" customWidth="1"/>
    <col min="11028" max="11265" width="9" style="63"/>
    <col min="11266" max="11266" width="11" style="63" customWidth="1"/>
    <col min="11267" max="11267" width="5.875" style="63" customWidth="1"/>
    <col min="11268" max="11274" width="12.625" style="63" customWidth="1"/>
    <col min="11275" max="11280" width="10.5" style="63" customWidth="1"/>
    <col min="11281" max="11283" width="8.375" style="63" customWidth="1"/>
    <col min="11284" max="11521" width="9" style="63"/>
    <col min="11522" max="11522" width="11" style="63" customWidth="1"/>
    <col min="11523" max="11523" width="5.875" style="63" customWidth="1"/>
    <col min="11524" max="11530" width="12.625" style="63" customWidth="1"/>
    <col min="11531" max="11536" width="10.5" style="63" customWidth="1"/>
    <col min="11537" max="11539" width="8.375" style="63" customWidth="1"/>
    <col min="11540" max="11777" width="9" style="63"/>
    <col min="11778" max="11778" width="11" style="63" customWidth="1"/>
    <col min="11779" max="11779" width="5.875" style="63" customWidth="1"/>
    <col min="11780" max="11786" width="12.625" style="63" customWidth="1"/>
    <col min="11787" max="11792" width="10.5" style="63" customWidth="1"/>
    <col min="11793" max="11795" width="8.375" style="63" customWidth="1"/>
    <col min="11796" max="12033" width="9" style="63"/>
    <col min="12034" max="12034" width="11" style="63" customWidth="1"/>
    <col min="12035" max="12035" width="5.875" style="63" customWidth="1"/>
    <col min="12036" max="12042" width="12.625" style="63" customWidth="1"/>
    <col min="12043" max="12048" width="10.5" style="63" customWidth="1"/>
    <col min="12049" max="12051" width="8.375" style="63" customWidth="1"/>
    <col min="12052" max="12289" width="9" style="63"/>
    <col min="12290" max="12290" width="11" style="63" customWidth="1"/>
    <col min="12291" max="12291" width="5.875" style="63" customWidth="1"/>
    <col min="12292" max="12298" width="12.625" style="63" customWidth="1"/>
    <col min="12299" max="12304" width="10.5" style="63" customWidth="1"/>
    <col min="12305" max="12307" width="8.375" style="63" customWidth="1"/>
    <col min="12308" max="12545" width="9" style="63"/>
    <col min="12546" max="12546" width="11" style="63" customWidth="1"/>
    <col min="12547" max="12547" width="5.875" style="63" customWidth="1"/>
    <col min="12548" max="12554" width="12.625" style="63" customWidth="1"/>
    <col min="12555" max="12560" width="10.5" style="63" customWidth="1"/>
    <col min="12561" max="12563" width="8.375" style="63" customWidth="1"/>
    <col min="12564" max="12801" width="9" style="63"/>
    <col min="12802" max="12802" width="11" style="63" customWidth="1"/>
    <col min="12803" max="12803" width="5.875" style="63" customWidth="1"/>
    <col min="12804" max="12810" width="12.625" style="63" customWidth="1"/>
    <col min="12811" max="12816" width="10.5" style="63" customWidth="1"/>
    <col min="12817" max="12819" width="8.375" style="63" customWidth="1"/>
    <col min="12820" max="13057" width="9" style="63"/>
    <col min="13058" max="13058" width="11" style="63" customWidth="1"/>
    <col min="13059" max="13059" width="5.875" style="63" customWidth="1"/>
    <col min="13060" max="13066" width="12.625" style="63" customWidth="1"/>
    <col min="13067" max="13072" width="10.5" style="63" customWidth="1"/>
    <col min="13073" max="13075" width="8.375" style="63" customWidth="1"/>
    <col min="13076" max="13313" width="9" style="63"/>
    <col min="13314" max="13314" width="11" style="63" customWidth="1"/>
    <col min="13315" max="13315" width="5.875" style="63" customWidth="1"/>
    <col min="13316" max="13322" width="12.625" style="63" customWidth="1"/>
    <col min="13323" max="13328" width="10.5" style="63" customWidth="1"/>
    <col min="13329" max="13331" width="8.375" style="63" customWidth="1"/>
    <col min="13332" max="13569" width="9" style="63"/>
    <col min="13570" max="13570" width="11" style="63" customWidth="1"/>
    <col min="13571" max="13571" width="5.875" style="63" customWidth="1"/>
    <col min="13572" max="13578" width="12.625" style="63" customWidth="1"/>
    <col min="13579" max="13584" width="10.5" style="63" customWidth="1"/>
    <col min="13585" max="13587" width="8.375" style="63" customWidth="1"/>
    <col min="13588" max="13825" width="9" style="63"/>
    <col min="13826" max="13826" width="11" style="63" customWidth="1"/>
    <col min="13827" max="13827" width="5.875" style="63" customWidth="1"/>
    <col min="13828" max="13834" width="12.625" style="63" customWidth="1"/>
    <col min="13835" max="13840" width="10.5" style="63" customWidth="1"/>
    <col min="13841" max="13843" width="8.375" style="63" customWidth="1"/>
    <col min="13844" max="14081" width="9" style="63"/>
    <col min="14082" max="14082" width="11" style="63" customWidth="1"/>
    <col min="14083" max="14083" width="5.875" style="63" customWidth="1"/>
    <col min="14084" max="14090" width="12.625" style="63" customWidth="1"/>
    <col min="14091" max="14096" width="10.5" style="63" customWidth="1"/>
    <col min="14097" max="14099" width="8.375" style="63" customWidth="1"/>
    <col min="14100" max="14337" width="9" style="63"/>
    <col min="14338" max="14338" width="11" style="63" customWidth="1"/>
    <col min="14339" max="14339" width="5.875" style="63" customWidth="1"/>
    <col min="14340" max="14346" width="12.625" style="63" customWidth="1"/>
    <col min="14347" max="14352" width="10.5" style="63" customWidth="1"/>
    <col min="14353" max="14355" width="8.375" style="63" customWidth="1"/>
    <col min="14356" max="14593" width="9" style="63"/>
    <col min="14594" max="14594" width="11" style="63" customWidth="1"/>
    <col min="14595" max="14595" width="5.875" style="63" customWidth="1"/>
    <col min="14596" max="14602" width="12.625" style="63" customWidth="1"/>
    <col min="14603" max="14608" width="10.5" style="63" customWidth="1"/>
    <col min="14609" max="14611" width="8.375" style="63" customWidth="1"/>
    <col min="14612" max="14849" width="9" style="63"/>
    <col min="14850" max="14850" width="11" style="63" customWidth="1"/>
    <col min="14851" max="14851" width="5.875" style="63" customWidth="1"/>
    <col min="14852" max="14858" width="12.625" style="63" customWidth="1"/>
    <col min="14859" max="14864" width="10.5" style="63" customWidth="1"/>
    <col min="14865" max="14867" width="8.375" style="63" customWidth="1"/>
    <col min="14868" max="15105" width="9" style="63"/>
    <col min="15106" max="15106" width="11" style="63" customWidth="1"/>
    <col min="15107" max="15107" width="5.875" style="63" customWidth="1"/>
    <col min="15108" max="15114" width="12.625" style="63" customWidth="1"/>
    <col min="15115" max="15120" width="10.5" style="63" customWidth="1"/>
    <col min="15121" max="15123" width="8.375" style="63" customWidth="1"/>
    <col min="15124" max="15361" width="9" style="63"/>
    <col min="15362" max="15362" width="11" style="63" customWidth="1"/>
    <col min="15363" max="15363" width="5.875" style="63" customWidth="1"/>
    <col min="15364" max="15370" width="12.625" style="63" customWidth="1"/>
    <col min="15371" max="15376" width="10.5" style="63" customWidth="1"/>
    <col min="15377" max="15379" width="8.375" style="63" customWidth="1"/>
    <col min="15380" max="15617" width="9" style="63"/>
    <col min="15618" max="15618" width="11" style="63" customWidth="1"/>
    <col min="15619" max="15619" width="5.875" style="63" customWidth="1"/>
    <col min="15620" max="15626" width="12.625" style="63" customWidth="1"/>
    <col min="15627" max="15632" width="10.5" style="63" customWidth="1"/>
    <col min="15633" max="15635" width="8.375" style="63" customWidth="1"/>
    <col min="15636" max="15873" width="9" style="63"/>
    <col min="15874" max="15874" width="11" style="63" customWidth="1"/>
    <col min="15875" max="15875" width="5.875" style="63" customWidth="1"/>
    <col min="15876" max="15882" width="12.625" style="63" customWidth="1"/>
    <col min="15883" max="15888" width="10.5" style="63" customWidth="1"/>
    <col min="15889" max="15891" width="8.375" style="63" customWidth="1"/>
    <col min="15892" max="16129" width="9" style="63"/>
    <col min="16130" max="16130" width="11" style="63" customWidth="1"/>
    <col min="16131" max="16131" width="5.875" style="63" customWidth="1"/>
    <col min="16132" max="16138" width="12.625" style="63" customWidth="1"/>
    <col min="16139" max="16144" width="10.5" style="63" customWidth="1"/>
    <col min="16145" max="16147" width="8.375" style="63" customWidth="1"/>
    <col min="16148" max="16384" width="9" style="63"/>
  </cols>
  <sheetData>
    <row r="1" spans="1:13" ht="20.25" customHeight="1">
      <c r="A1" s="539" t="s">
        <v>568</v>
      </c>
      <c r="C1" s="405" t="s">
        <v>282</v>
      </c>
      <c r="D1" s="406"/>
      <c r="E1" s="406"/>
      <c r="F1" s="406"/>
      <c r="G1" s="406"/>
      <c r="H1" s="406"/>
      <c r="I1" s="406"/>
      <c r="J1" s="406"/>
      <c r="K1" s="645" t="s">
        <v>524</v>
      </c>
      <c r="M1" s="541" t="s">
        <v>256</v>
      </c>
    </row>
    <row r="2" spans="1:13" ht="9" customHeight="1" thickBot="1">
      <c r="A2" s="539"/>
      <c r="C2" s="375"/>
      <c r="D2" s="375"/>
      <c r="E2" s="375"/>
      <c r="F2" s="375"/>
      <c r="G2" s="375"/>
      <c r="H2" s="375"/>
      <c r="I2" s="375"/>
      <c r="J2" s="375"/>
      <c r="K2" s="646"/>
      <c r="M2" s="541"/>
    </row>
    <row r="3" spans="1:13" ht="16.5" customHeight="1">
      <c r="A3" s="539"/>
      <c r="C3" s="407"/>
      <c r="D3" s="408"/>
      <c r="E3" s="654" t="s">
        <v>132</v>
      </c>
      <c r="F3" s="602" t="s">
        <v>150</v>
      </c>
      <c r="G3" s="647"/>
      <c r="H3" s="653"/>
      <c r="I3" s="602" t="s">
        <v>133</v>
      </c>
      <c r="J3" s="647"/>
      <c r="K3" s="648"/>
      <c r="M3" s="541"/>
    </row>
    <row r="4" spans="1:13" ht="16.5" customHeight="1">
      <c r="A4" s="539"/>
      <c r="C4" s="409"/>
      <c r="D4" s="410"/>
      <c r="E4" s="655"/>
      <c r="F4" s="624" t="s">
        <v>134</v>
      </c>
      <c r="G4" s="626" t="s">
        <v>135</v>
      </c>
      <c r="H4" s="626" t="s">
        <v>34</v>
      </c>
      <c r="I4" s="378" t="s">
        <v>132</v>
      </c>
      <c r="J4" s="411" t="s">
        <v>131</v>
      </c>
      <c r="K4" s="412" t="s">
        <v>136</v>
      </c>
      <c r="M4" s="541"/>
    </row>
    <row r="5" spans="1:13">
      <c r="A5" s="539"/>
      <c r="C5" s="413"/>
      <c r="D5" s="414"/>
      <c r="E5" s="656"/>
      <c r="F5" s="625"/>
      <c r="G5" s="627"/>
      <c r="H5" s="627"/>
      <c r="I5" s="415" t="s">
        <v>137</v>
      </c>
      <c r="J5" s="137" t="s">
        <v>138</v>
      </c>
      <c r="K5" s="416" t="s">
        <v>139</v>
      </c>
      <c r="M5" s="541"/>
    </row>
    <row r="6" spans="1:13" ht="13.5" customHeight="1">
      <c r="A6" s="539"/>
      <c r="C6" s="642" t="s">
        <v>123</v>
      </c>
      <c r="D6" s="417" t="s">
        <v>143</v>
      </c>
      <c r="E6" s="418">
        <f t="shared" ref="E6:J6" si="0">IF(SUM(E7:E8)=0,"-",SUM(E7:E8))</f>
        <v>14031</v>
      </c>
      <c r="F6" s="81">
        <f t="shared" si="0"/>
        <v>1111</v>
      </c>
      <c r="G6" s="81">
        <f t="shared" si="0"/>
        <v>14</v>
      </c>
      <c r="H6" s="81">
        <f t="shared" si="0"/>
        <v>1125</v>
      </c>
      <c r="I6" s="81">
        <f t="shared" si="0"/>
        <v>8422</v>
      </c>
      <c r="J6" s="81">
        <f t="shared" si="0"/>
        <v>597</v>
      </c>
      <c r="K6" s="419">
        <f t="shared" ref="K6:K28" si="1">J6/I6*100</f>
        <v>7.0885775350273104</v>
      </c>
      <c r="M6" s="541"/>
    </row>
    <row r="7" spans="1:13" ht="13.5" customHeight="1">
      <c r="A7" s="539"/>
      <c r="C7" s="643"/>
      <c r="D7" s="417" t="s">
        <v>29</v>
      </c>
      <c r="E7" s="420">
        <v>6312</v>
      </c>
      <c r="F7" s="127">
        <v>465</v>
      </c>
      <c r="G7" s="127"/>
      <c r="H7" s="81">
        <f>IF(SUM(F7:G7)=0,"-",SUM(F7:G7))</f>
        <v>465</v>
      </c>
      <c r="I7" s="127">
        <v>4032</v>
      </c>
      <c r="J7" s="127">
        <v>237</v>
      </c>
      <c r="K7" s="419">
        <f t="shared" si="1"/>
        <v>5.8779761904761907</v>
      </c>
      <c r="M7" s="541"/>
    </row>
    <row r="8" spans="1:13" ht="13.5" customHeight="1">
      <c r="A8" s="539"/>
      <c r="C8" s="644"/>
      <c r="D8" s="417" t="s">
        <v>30</v>
      </c>
      <c r="E8" s="420">
        <v>7719</v>
      </c>
      <c r="F8" s="127">
        <v>646</v>
      </c>
      <c r="G8" s="127">
        <v>14</v>
      </c>
      <c r="H8" s="81">
        <f>IF(SUM(F8:G8)=0,"-",SUM(F8:G8))</f>
        <v>660</v>
      </c>
      <c r="I8" s="127">
        <v>4390</v>
      </c>
      <c r="J8" s="127">
        <v>360</v>
      </c>
      <c r="K8" s="419">
        <f t="shared" si="1"/>
        <v>8.2004555808656043</v>
      </c>
      <c r="M8" s="541"/>
    </row>
    <row r="9" spans="1:13" ht="13.5" customHeight="1">
      <c r="A9" s="539"/>
      <c r="C9" s="642" t="s">
        <v>124</v>
      </c>
      <c r="D9" s="417" t="s">
        <v>143</v>
      </c>
      <c r="E9" s="418">
        <f t="shared" ref="E9:J9" si="2">IF(SUM(E10:E11)=0,"-",SUM(E10:E11))</f>
        <v>9576</v>
      </c>
      <c r="F9" s="81">
        <f t="shared" si="2"/>
        <v>1879</v>
      </c>
      <c r="G9" s="81">
        <f t="shared" si="2"/>
        <v>152</v>
      </c>
      <c r="H9" s="81">
        <f t="shared" si="2"/>
        <v>2031</v>
      </c>
      <c r="I9" s="81">
        <f t="shared" si="2"/>
        <v>4356</v>
      </c>
      <c r="J9" s="81">
        <f t="shared" si="2"/>
        <v>1252</v>
      </c>
      <c r="K9" s="419">
        <f t="shared" si="1"/>
        <v>28.741965105601469</v>
      </c>
      <c r="M9" s="541"/>
    </row>
    <row r="10" spans="1:13" ht="13.5" customHeight="1">
      <c r="A10" s="539"/>
      <c r="C10" s="643"/>
      <c r="D10" s="417" t="s">
        <v>29</v>
      </c>
      <c r="E10" s="420">
        <v>3565</v>
      </c>
      <c r="F10" s="127">
        <v>798</v>
      </c>
      <c r="G10" s="127">
        <v>31</v>
      </c>
      <c r="H10" s="81">
        <f>IF(SUM(F10:G10)=0,"-",SUM(F10:G10))</f>
        <v>829</v>
      </c>
      <c r="I10" s="127">
        <v>1581</v>
      </c>
      <c r="J10" s="127">
        <v>471</v>
      </c>
      <c r="K10" s="419">
        <f t="shared" si="1"/>
        <v>29.791271347248578</v>
      </c>
      <c r="M10" s="541"/>
    </row>
    <row r="11" spans="1:13" ht="13.5" customHeight="1">
      <c r="A11" s="539"/>
      <c r="C11" s="644"/>
      <c r="D11" s="417" t="s">
        <v>30</v>
      </c>
      <c r="E11" s="420">
        <v>6011</v>
      </c>
      <c r="F11" s="127">
        <v>1081</v>
      </c>
      <c r="G11" s="127">
        <v>121</v>
      </c>
      <c r="H11" s="81">
        <f>IF(SUM(F11:G11)=0,"-",SUM(F11:G11))</f>
        <v>1202</v>
      </c>
      <c r="I11" s="127">
        <v>2775</v>
      </c>
      <c r="J11" s="127">
        <v>781</v>
      </c>
      <c r="K11" s="419">
        <f t="shared" si="1"/>
        <v>28.144144144144146</v>
      </c>
      <c r="M11" s="541"/>
    </row>
    <row r="12" spans="1:13" ht="13.5" customHeight="1">
      <c r="A12" s="539"/>
      <c r="C12" s="642" t="s">
        <v>125</v>
      </c>
      <c r="D12" s="417" t="s">
        <v>143</v>
      </c>
      <c r="E12" s="418">
        <f t="shared" ref="E12:J12" si="3">IF(SUM(E13:E14)=0,"-",SUM(E13:E14))</f>
        <v>2348</v>
      </c>
      <c r="F12" s="81">
        <f t="shared" si="3"/>
        <v>300</v>
      </c>
      <c r="G12" s="81">
        <f t="shared" si="3"/>
        <v>199</v>
      </c>
      <c r="H12" s="81">
        <f t="shared" si="3"/>
        <v>499</v>
      </c>
      <c r="I12" s="81">
        <f t="shared" si="3"/>
        <v>1299</v>
      </c>
      <c r="J12" s="81">
        <f t="shared" si="3"/>
        <v>248</v>
      </c>
      <c r="K12" s="419">
        <f t="shared" si="1"/>
        <v>19.091608929946112</v>
      </c>
      <c r="M12" s="541"/>
    </row>
    <row r="13" spans="1:13" ht="13.5" customHeight="1">
      <c r="A13" s="539"/>
      <c r="C13" s="643"/>
      <c r="D13" s="417" t="s">
        <v>29</v>
      </c>
      <c r="E13" s="420">
        <v>1017</v>
      </c>
      <c r="F13" s="127">
        <v>61</v>
      </c>
      <c r="G13" s="127">
        <v>103</v>
      </c>
      <c r="H13" s="81">
        <f>IF(SUM(F13:G13)=0,"-",SUM(F13:G13))</f>
        <v>164</v>
      </c>
      <c r="I13" s="127">
        <v>604</v>
      </c>
      <c r="J13" s="127">
        <v>62</v>
      </c>
      <c r="K13" s="419">
        <f t="shared" si="1"/>
        <v>10.264900662251655</v>
      </c>
      <c r="M13" s="541"/>
    </row>
    <row r="14" spans="1:13" ht="13.5" customHeight="1">
      <c r="A14" s="539"/>
      <c r="C14" s="644"/>
      <c r="D14" s="417" t="s">
        <v>30</v>
      </c>
      <c r="E14" s="420">
        <v>1331</v>
      </c>
      <c r="F14" s="127">
        <v>239</v>
      </c>
      <c r="G14" s="127">
        <v>96</v>
      </c>
      <c r="H14" s="81">
        <f>IF(SUM(F14:G14)=0,"-",SUM(F14:G14))</f>
        <v>335</v>
      </c>
      <c r="I14" s="127">
        <v>695</v>
      </c>
      <c r="J14" s="127">
        <v>186</v>
      </c>
      <c r="K14" s="419">
        <f t="shared" si="1"/>
        <v>26.762589928057558</v>
      </c>
      <c r="M14" s="541"/>
    </row>
    <row r="15" spans="1:13" ht="13.5" customHeight="1">
      <c r="A15" s="539"/>
      <c r="C15" s="642" t="s">
        <v>126</v>
      </c>
      <c r="D15" s="417" t="s">
        <v>143</v>
      </c>
      <c r="E15" s="418">
        <f t="shared" ref="E15:J15" si="4">IF(SUM(E16:E17)=0,"-",SUM(E16:E17))</f>
        <v>2279</v>
      </c>
      <c r="F15" s="81">
        <f t="shared" si="4"/>
        <v>265</v>
      </c>
      <c r="G15" s="81">
        <f t="shared" si="4"/>
        <v>14</v>
      </c>
      <c r="H15" s="81">
        <f t="shared" si="4"/>
        <v>279</v>
      </c>
      <c r="I15" s="81">
        <f t="shared" si="4"/>
        <v>1364</v>
      </c>
      <c r="J15" s="81">
        <f t="shared" si="4"/>
        <v>209</v>
      </c>
      <c r="K15" s="419">
        <f t="shared" si="1"/>
        <v>15.32258064516129</v>
      </c>
      <c r="M15" s="541"/>
    </row>
    <row r="16" spans="1:13" ht="13.5" customHeight="1">
      <c r="A16" s="539"/>
      <c r="C16" s="643"/>
      <c r="D16" s="417" t="s">
        <v>29</v>
      </c>
      <c r="E16" s="420">
        <v>1047</v>
      </c>
      <c r="F16" s="127">
        <v>111</v>
      </c>
      <c r="G16" s="127">
        <v>2</v>
      </c>
      <c r="H16" s="81">
        <f t="shared" ref="H16:H29" si="5">IF(SUM(F16:G16)=0,"-",SUM(F16:G16))</f>
        <v>113</v>
      </c>
      <c r="I16" s="127">
        <v>669</v>
      </c>
      <c r="J16" s="127">
        <v>84</v>
      </c>
      <c r="K16" s="419">
        <f t="shared" si="1"/>
        <v>12.556053811659194</v>
      </c>
      <c r="M16" s="541"/>
    </row>
    <row r="17" spans="1:13" ht="13.5" customHeight="1">
      <c r="A17" s="539"/>
      <c r="C17" s="644"/>
      <c r="D17" s="417" t="s">
        <v>30</v>
      </c>
      <c r="E17" s="420">
        <v>1232</v>
      </c>
      <c r="F17" s="127">
        <v>154</v>
      </c>
      <c r="G17" s="127">
        <v>12</v>
      </c>
      <c r="H17" s="81">
        <f t="shared" si="5"/>
        <v>166</v>
      </c>
      <c r="I17" s="127">
        <v>695</v>
      </c>
      <c r="J17" s="127">
        <v>125</v>
      </c>
      <c r="K17" s="419">
        <f t="shared" si="1"/>
        <v>17.985611510791365</v>
      </c>
      <c r="M17" s="541"/>
    </row>
    <row r="18" spans="1:13" ht="13.5" customHeight="1">
      <c r="A18" s="539"/>
      <c r="C18" s="642" t="s">
        <v>127</v>
      </c>
      <c r="D18" s="417" t="s">
        <v>143</v>
      </c>
      <c r="E18" s="418">
        <f>IF(SUM(E19:E20)=0,"-",SUM(E19:E20))</f>
        <v>1753</v>
      </c>
      <c r="F18" s="81">
        <f>IF(SUM(F19:F20)=0,"-",SUM(F19:F20))</f>
        <v>328</v>
      </c>
      <c r="G18" s="81">
        <f>IF(SUM(G19:G20)=0,"-",SUM(G19:G20))</f>
        <v>13</v>
      </c>
      <c r="H18" s="81">
        <f t="shared" si="5"/>
        <v>341</v>
      </c>
      <c r="I18" s="81">
        <f>IF(SUM(I19:I20)=0,"-",SUM(I19:I20))</f>
        <v>1016</v>
      </c>
      <c r="J18" s="81">
        <f>IF(SUM(J19:J20)=0,"-",SUM(J19:J20))</f>
        <v>250</v>
      </c>
      <c r="K18" s="419">
        <f t="shared" si="1"/>
        <v>24.606299212598426</v>
      </c>
      <c r="M18" s="541"/>
    </row>
    <row r="19" spans="1:13" ht="13.5" customHeight="1">
      <c r="A19" s="539"/>
      <c r="C19" s="643"/>
      <c r="D19" s="417" t="s">
        <v>29</v>
      </c>
      <c r="E19" s="420">
        <v>664</v>
      </c>
      <c r="F19" s="127">
        <v>145</v>
      </c>
      <c r="G19" s="127">
        <v>6</v>
      </c>
      <c r="H19" s="81">
        <f t="shared" si="5"/>
        <v>151</v>
      </c>
      <c r="I19" s="127">
        <v>411</v>
      </c>
      <c r="J19" s="127">
        <v>103</v>
      </c>
      <c r="K19" s="419">
        <f t="shared" si="1"/>
        <v>25.060827250608277</v>
      </c>
      <c r="M19" s="541"/>
    </row>
    <row r="20" spans="1:13" ht="13.5" customHeight="1">
      <c r="A20" s="539"/>
      <c r="C20" s="644"/>
      <c r="D20" s="417" t="s">
        <v>30</v>
      </c>
      <c r="E20" s="420">
        <v>1089</v>
      </c>
      <c r="F20" s="127">
        <v>183</v>
      </c>
      <c r="G20" s="127">
        <v>7</v>
      </c>
      <c r="H20" s="81">
        <f t="shared" si="5"/>
        <v>190</v>
      </c>
      <c r="I20" s="127">
        <v>605</v>
      </c>
      <c r="J20" s="127">
        <v>147</v>
      </c>
      <c r="K20" s="419">
        <f t="shared" si="1"/>
        <v>24.297520661157023</v>
      </c>
      <c r="M20" s="541"/>
    </row>
    <row r="21" spans="1:13" ht="13.5" customHeight="1">
      <c r="A21" s="539"/>
      <c r="C21" s="642" t="s">
        <v>128</v>
      </c>
      <c r="D21" s="417" t="s">
        <v>143</v>
      </c>
      <c r="E21" s="418">
        <f>IF(SUM(E22:E23)=0,"-",SUM(E22:E23))</f>
        <v>3291</v>
      </c>
      <c r="F21" s="81">
        <f>IF(SUM(F22:F23)=0,"-",SUM(F22:F23))</f>
        <v>496</v>
      </c>
      <c r="G21" s="81">
        <f>IF(SUM(G22:G23)=0,"-",SUM(G22:G23))</f>
        <v>20</v>
      </c>
      <c r="H21" s="81">
        <f t="shared" si="5"/>
        <v>516</v>
      </c>
      <c r="I21" s="81">
        <f>IF(SUM(I22:I23)=0,"-",SUM(I22:I23))</f>
        <v>1892</v>
      </c>
      <c r="J21" s="81">
        <f>IF(SUM(J22:J23)=0,"-",SUM(J22:J23))</f>
        <v>289</v>
      </c>
      <c r="K21" s="419">
        <f t="shared" si="1"/>
        <v>15.274841437632137</v>
      </c>
      <c r="M21" s="541"/>
    </row>
    <row r="22" spans="1:13" ht="13.5" customHeight="1">
      <c r="A22" s="539"/>
      <c r="C22" s="643"/>
      <c r="D22" s="417" t="s">
        <v>29</v>
      </c>
      <c r="E22" s="420">
        <v>1523</v>
      </c>
      <c r="F22" s="127">
        <v>213</v>
      </c>
      <c r="G22" s="127">
        <v>6</v>
      </c>
      <c r="H22" s="81">
        <f t="shared" si="5"/>
        <v>219</v>
      </c>
      <c r="I22" s="127">
        <v>936</v>
      </c>
      <c r="J22" s="127">
        <v>108</v>
      </c>
      <c r="K22" s="419">
        <f t="shared" si="1"/>
        <v>11.538461538461538</v>
      </c>
      <c r="M22" s="541"/>
    </row>
    <row r="23" spans="1:13" ht="13.5" customHeight="1">
      <c r="A23" s="539"/>
      <c r="C23" s="644"/>
      <c r="D23" s="417" t="s">
        <v>30</v>
      </c>
      <c r="E23" s="420">
        <v>1768</v>
      </c>
      <c r="F23" s="127">
        <v>283</v>
      </c>
      <c r="G23" s="127">
        <v>14</v>
      </c>
      <c r="H23" s="81">
        <f t="shared" si="5"/>
        <v>297</v>
      </c>
      <c r="I23" s="127">
        <v>956</v>
      </c>
      <c r="J23" s="127">
        <v>181</v>
      </c>
      <c r="K23" s="419">
        <f t="shared" si="1"/>
        <v>18.93305439330544</v>
      </c>
      <c r="M23" s="541"/>
    </row>
    <row r="24" spans="1:13" ht="13.5" customHeight="1">
      <c r="A24" s="539"/>
      <c r="C24" s="642" t="s">
        <v>129</v>
      </c>
      <c r="D24" s="417" t="s">
        <v>143</v>
      </c>
      <c r="E24" s="418">
        <f>IF(SUM(E25:E26)=0,"-",SUM(E25:E26))</f>
        <v>487</v>
      </c>
      <c r="F24" s="81">
        <f>IF(SUM(F25:F26)=0,"-",SUM(F25:F26))</f>
        <v>69</v>
      </c>
      <c r="G24" s="81" t="str">
        <f>IF(SUM(G25:G26)=0,"-",SUM(G25:G26))</f>
        <v>-</v>
      </c>
      <c r="H24" s="81">
        <f t="shared" si="5"/>
        <v>69</v>
      </c>
      <c r="I24" s="81">
        <f>IF(SUM(I25:I26)=0,"-",SUM(I25:I26))</f>
        <v>312</v>
      </c>
      <c r="J24" s="81">
        <f>IF(SUM(J25:J26)=0,"-",SUM(J25:J26))</f>
        <v>39</v>
      </c>
      <c r="K24" s="419">
        <f t="shared" si="1"/>
        <v>12.5</v>
      </c>
      <c r="M24" s="541"/>
    </row>
    <row r="25" spans="1:13" ht="13.5" customHeight="1">
      <c r="A25" s="539"/>
      <c r="C25" s="643"/>
      <c r="D25" s="417" t="s">
        <v>29</v>
      </c>
      <c r="E25" s="420">
        <v>257</v>
      </c>
      <c r="F25" s="127">
        <v>32</v>
      </c>
      <c r="G25" s="127" t="s">
        <v>144</v>
      </c>
      <c r="H25" s="81">
        <f t="shared" si="5"/>
        <v>32</v>
      </c>
      <c r="I25" s="127">
        <v>177</v>
      </c>
      <c r="J25" s="127">
        <v>14</v>
      </c>
      <c r="K25" s="419">
        <f t="shared" si="1"/>
        <v>7.9096045197740121</v>
      </c>
      <c r="M25" s="541"/>
    </row>
    <row r="26" spans="1:13" ht="13.5" customHeight="1">
      <c r="A26" s="539"/>
      <c r="C26" s="644"/>
      <c r="D26" s="417" t="s">
        <v>30</v>
      </c>
      <c r="E26" s="420">
        <v>230</v>
      </c>
      <c r="F26" s="127">
        <v>37</v>
      </c>
      <c r="G26" s="127" t="s">
        <v>144</v>
      </c>
      <c r="H26" s="81">
        <f t="shared" si="5"/>
        <v>37</v>
      </c>
      <c r="I26" s="127">
        <v>135</v>
      </c>
      <c r="J26" s="127">
        <v>25</v>
      </c>
      <c r="K26" s="419">
        <f t="shared" si="1"/>
        <v>18.518518518518519</v>
      </c>
      <c r="M26" s="541"/>
    </row>
    <row r="27" spans="1:13" ht="13.5" customHeight="1">
      <c r="A27" s="539"/>
      <c r="C27" s="642" t="s">
        <v>130</v>
      </c>
      <c r="D27" s="417" t="s">
        <v>143</v>
      </c>
      <c r="E27" s="418">
        <f>IF(SUM(E28:E29)=0,"-",SUM(E28:E29))</f>
        <v>1189</v>
      </c>
      <c r="F27" s="81">
        <f>IF(SUM(F28:F29)=0,"-",SUM(F28:F29))</f>
        <v>307</v>
      </c>
      <c r="G27" s="81">
        <f>IF(SUM(G28:G29)=0,"-",SUM(G28:G29))</f>
        <v>9</v>
      </c>
      <c r="H27" s="81">
        <f t="shared" si="5"/>
        <v>316</v>
      </c>
      <c r="I27" s="81">
        <f>IF(SUM(I28:I29)=0,"-",SUM(I28:I29))</f>
        <v>691</v>
      </c>
      <c r="J27" s="81">
        <f>IF(SUM(J28:J29)=0,"-",SUM(J28:J29))</f>
        <v>176</v>
      </c>
      <c r="K27" s="419">
        <f t="shared" si="1"/>
        <v>25.470332850940665</v>
      </c>
      <c r="M27" s="541"/>
    </row>
    <row r="28" spans="1:13" ht="13.5" customHeight="1">
      <c r="A28" s="539"/>
      <c r="C28" s="643"/>
      <c r="D28" s="417" t="s">
        <v>29</v>
      </c>
      <c r="E28" s="420">
        <v>567</v>
      </c>
      <c r="F28" s="127">
        <v>123</v>
      </c>
      <c r="G28" s="127">
        <v>5</v>
      </c>
      <c r="H28" s="81">
        <f t="shared" si="5"/>
        <v>128</v>
      </c>
      <c r="I28" s="127">
        <v>355</v>
      </c>
      <c r="J28" s="127">
        <v>68</v>
      </c>
      <c r="K28" s="419">
        <f t="shared" si="1"/>
        <v>19.154929577464788</v>
      </c>
      <c r="M28" s="541"/>
    </row>
    <row r="29" spans="1:13" ht="13.5" customHeight="1">
      <c r="A29" s="539"/>
      <c r="C29" s="644"/>
      <c r="D29" s="417" t="s">
        <v>30</v>
      </c>
      <c r="E29" s="420">
        <v>622</v>
      </c>
      <c r="F29" s="127">
        <v>184</v>
      </c>
      <c r="G29" s="127">
        <v>4</v>
      </c>
      <c r="H29" s="81">
        <f t="shared" si="5"/>
        <v>188</v>
      </c>
      <c r="I29" s="127">
        <v>336</v>
      </c>
      <c r="J29" s="127">
        <v>108</v>
      </c>
      <c r="K29" s="419">
        <f t="shared" ref="K29" si="6">J29/I29*100</f>
        <v>32.142857142857146</v>
      </c>
      <c r="M29" s="541"/>
    </row>
    <row r="30" spans="1:13" ht="13.5" customHeight="1">
      <c r="A30" s="539"/>
      <c r="C30" s="651" t="s">
        <v>35</v>
      </c>
      <c r="D30" s="421" t="s">
        <v>143</v>
      </c>
      <c r="E30" s="152">
        <v>34954</v>
      </c>
      <c r="F30" s="422">
        <v>4755</v>
      </c>
      <c r="G30" s="422">
        <v>421</v>
      </c>
      <c r="H30" s="422">
        <v>5176</v>
      </c>
      <c r="I30" s="422">
        <v>19352</v>
      </c>
      <c r="J30" s="422">
        <v>3060</v>
      </c>
      <c r="K30" s="423">
        <v>15.812319140140554</v>
      </c>
      <c r="M30" s="541"/>
    </row>
    <row r="31" spans="1:13" ht="13.5" customHeight="1">
      <c r="A31" s="539"/>
      <c r="C31" s="652"/>
      <c r="D31" s="421" t="s">
        <v>29</v>
      </c>
      <c r="E31" s="152">
        <v>14952</v>
      </c>
      <c r="F31" s="152">
        <v>1948</v>
      </c>
      <c r="G31" s="152">
        <v>153</v>
      </c>
      <c r="H31" s="422">
        <v>2101</v>
      </c>
      <c r="I31" s="422">
        <v>8765</v>
      </c>
      <c r="J31" s="422">
        <v>1147</v>
      </c>
      <c r="K31" s="423">
        <v>13.086138049058757</v>
      </c>
      <c r="M31" s="541"/>
    </row>
    <row r="32" spans="1:13" ht="13.5" customHeight="1" thickBot="1">
      <c r="A32" s="539"/>
      <c r="C32" s="652"/>
      <c r="D32" s="424" t="s">
        <v>30</v>
      </c>
      <c r="E32" s="152">
        <v>20002</v>
      </c>
      <c r="F32" s="152">
        <v>2807</v>
      </c>
      <c r="G32" s="152">
        <v>268</v>
      </c>
      <c r="H32" s="152">
        <v>3075</v>
      </c>
      <c r="I32" s="152">
        <v>10587</v>
      </c>
      <c r="J32" s="152">
        <v>1913</v>
      </c>
      <c r="K32" s="425">
        <v>18.069330310758478</v>
      </c>
      <c r="M32" s="541"/>
    </row>
    <row r="33" spans="1:14" ht="13.5" customHeight="1">
      <c r="A33" s="539"/>
      <c r="C33" s="649" t="s">
        <v>107</v>
      </c>
      <c r="D33" s="426" t="s">
        <v>143</v>
      </c>
      <c r="E33" s="427">
        <v>2063091</v>
      </c>
      <c r="F33" s="428">
        <v>179581</v>
      </c>
      <c r="G33" s="428">
        <v>103419</v>
      </c>
      <c r="H33" s="428">
        <v>283000</v>
      </c>
      <c r="I33" s="428">
        <v>1222899</v>
      </c>
      <c r="J33" s="428">
        <v>180293</v>
      </c>
      <c r="K33" s="429">
        <v>14.743081808064279</v>
      </c>
      <c r="M33" s="541"/>
    </row>
    <row r="34" spans="1:14" ht="13.5" customHeight="1">
      <c r="A34" s="539"/>
      <c r="C34" s="643"/>
      <c r="D34" s="430" t="s">
        <v>29</v>
      </c>
      <c r="E34" s="431">
        <v>823427</v>
      </c>
      <c r="F34" s="432">
        <v>69152</v>
      </c>
      <c r="G34" s="432">
        <v>38436</v>
      </c>
      <c r="H34" s="432">
        <v>107588</v>
      </c>
      <c r="I34" s="432">
        <v>496441</v>
      </c>
      <c r="J34" s="432">
        <v>63348</v>
      </c>
      <c r="K34" s="433">
        <v>12.760428731712329</v>
      </c>
      <c r="M34" s="541"/>
    </row>
    <row r="35" spans="1:14" ht="13.5" customHeight="1" thickBot="1">
      <c r="A35" s="539"/>
      <c r="C35" s="650"/>
      <c r="D35" s="434" t="s">
        <v>30</v>
      </c>
      <c r="E35" s="216">
        <v>1239664</v>
      </c>
      <c r="F35" s="216">
        <v>110429</v>
      </c>
      <c r="G35" s="216">
        <v>64983</v>
      </c>
      <c r="H35" s="216">
        <v>175412</v>
      </c>
      <c r="I35" s="216">
        <v>726458</v>
      </c>
      <c r="J35" s="216">
        <v>116945</v>
      </c>
      <c r="K35" s="435">
        <v>16.097971252295384</v>
      </c>
      <c r="M35" s="541"/>
    </row>
    <row r="36" spans="1:14" ht="3" customHeight="1">
      <c r="A36" s="539"/>
      <c r="C36" s="436"/>
      <c r="D36" s="436"/>
      <c r="E36" s="436"/>
      <c r="F36" s="437"/>
      <c r="G36" s="438"/>
      <c r="H36" s="438"/>
      <c r="I36" s="438"/>
      <c r="J36" s="438"/>
      <c r="K36" s="439"/>
      <c r="L36" s="439"/>
      <c r="M36" s="541"/>
      <c r="N36" s="439"/>
    </row>
    <row r="37" spans="1:14" ht="10.5" customHeight="1">
      <c r="A37" s="539"/>
      <c r="C37" s="347" t="s">
        <v>259</v>
      </c>
      <c r="F37" s="63"/>
      <c r="G37" s="66"/>
      <c r="H37" s="66"/>
      <c r="I37" s="66"/>
      <c r="J37" s="66"/>
      <c r="M37" s="541"/>
    </row>
    <row r="38" spans="1:14" ht="10.5" customHeight="1">
      <c r="A38" s="539"/>
      <c r="C38" s="280" t="s">
        <v>269</v>
      </c>
      <c r="F38" s="51"/>
      <c r="K38" s="66"/>
      <c r="M38" s="541"/>
    </row>
  </sheetData>
  <mergeCells count="19">
    <mergeCell ref="C24:C26"/>
    <mergeCell ref="C27:C29"/>
    <mergeCell ref="E3:E5"/>
    <mergeCell ref="M1:M38"/>
    <mergeCell ref="A1:A38"/>
    <mergeCell ref="C6:C8"/>
    <mergeCell ref="C9:C11"/>
    <mergeCell ref="C12:C14"/>
    <mergeCell ref="K1:K2"/>
    <mergeCell ref="I3:K3"/>
    <mergeCell ref="C33:C35"/>
    <mergeCell ref="C30:C32"/>
    <mergeCell ref="C21:C23"/>
    <mergeCell ref="F3:H3"/>
    <mergeCell ref="F4:F5"/>
    <mergeCell ref="G4:G5"/>
    <mergeCell ref="H4:H5"/>
    <mergeCell ref="C15:C17"/>
    <mergeCell ref="C18:C20"/>
  </mergeCells>
  <phoneticPr fontId="3"/>
  <pageMargins left="0.31496062992125984" right="0.31496062992125984" top="0.94488188976377963" bottom="0.94488188976377963" header="0.31496062992125984" footer="0.31496062992125984"/>
  <pageSetup paperSize="9"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9"/>
  <sheetViews>
    <sheetView zoomScale="75" zoomScaleNormal="75" workbookViewId="0">
      <selection activeCell="R18" sqref="R18"/>
    </sheetView>
  </sheetViews>
  <sheetFormatPr defaultRowHeight="13.5"/>
  <cols>
    <col min="1" max="1" width="2.75" style="310" bestFit="1" customWidth="1"/>
    <col min="2" max="2" width="6.5" style="63" customWidth="1"/>
    <col min="3" max="3" width="11" style="51" customWidth="1"/>
    <col min="4" max="4" width="7" style="51" customWidth="1"/>
    <col min="5" max="5" width="10.625" style="51" customWidth="1"/>
    <col min="6" max="8" width="10.625" style="66" customWidth="1"/>
    <col min="9" max="11" width="10.625" style="63" customWidth="1"/>
    <col min="12" max="14" width="11.375" style="63" customWidth="1"/>
    <col min="15" max="15" width="5.5" style="63" customWidth="1"/>
    <col min="16" max="16" width="2.75" style="310" bestFit="1" customWidth="1"/>
    <col min="17" max="243" width="9" style="63"/>
    <col min="244" max="244" width="11" style="63" customWidth="1"/>
    <col min="245" max="245" width="7" style="63" customWidth="1"/>
    <col min="246" max="252" width="10.625" style="63" customWidth="1"/>
    <col min="253" max="255" width="11.375" style="63" customWidth="1"/>
    <col min="256" max="257" width="8.375" style="63" customWidth="1"/>
    <col min="258" max="258" width="11" style="63" customWidth="1"/>
    <col min="259" max="261" width="8.125" style="63" customWidth="1"/>
    <col min="262" max="266" width="7.875" style="63" customWidth="1"/>
    <col min="267" max="499" width="9" style="63"/>
    <col min="500" max="500" width="11" style="63" customWidth="1"/>
    <col min="501" max="501" width="7" style="63" customWidth="1"/>
    <col min="502" max="508" width="10.625" style="63" customWidth="1"/>
    <col min="509" max="511" width="11.375" style="63" customWidth="1"/>
    <col min="512" max="513" width="8.375" style="63" customWidth="1"/>
    <col min="514" max="514" width="11" style="63" customWidth="1"/>
    <col min="515" max="517" width="8.125" style="63" customWidth="1"/>
    <col min="518" max="522" width="7.875" style="63" customWidth="1"/>
    <col min="523" max="755" width="9" style="63"/>
    <col min="756" max="756" width="11" style="63" customWidth="1"/>
    <col min="757" max="757" width="7" style="63" customWidth="1"/>
    <col min="758" max="764" width="10.625" style="63" customWidth="1"/>
    <col min="765" max="767" width="11.375" style="63" customWidth="1"/>
    <col min="768" max="769" width="8.375" style="63" customWidth="1"/>
    <col min="770" max="770" width="11" style="63" customWidth="1"/>
    <col min="771" max="773" width="8.125" style="63" customWidth="1"/>
    <col min="774" max="778" width="7.875" style="63" customWidth="1"/>
    <col min="779" max="1011" width="9" style="63"/>
    <col min="1012" max="1012" width="11" style="63" customWidth="1"/>
    <col min="1013" max="1013" width="7" style="63" customWidth="1"/>
    <col min="1014" max="1020" width="10.625" style="63" customWidth="1"/>
    <col min="1021" max="1023" width="11.375" style="63" customWidth="1"/>
    <col min="1024" max="1025" width="8.375" style="63" customWidth="1"/>
    <col min="1026" max="1026" width="11" style="63" customWidth="1"/>
    <col min="1027" max="1029" width="8.125" style="63" customWidth="1"/>
    <col min="1030" max="1034" width="7.875" style="63" customWidth="1"/>
    <col min="1035" max="1267" width="9" style="63"/>
    <col min="1268" max="1268" width="11" style="63" customWidth="1"/>
    <col min="1269" max="1269" width="7" style="63" customWidth="1"/>
    <col min="1270" max="1276" width="10.625" style="63" customWidth="1"/>
    <col min="1277" max="1279" width="11.375" style="63" customWidth="1"/>
    <col min="1280" max="1281" width="8.375" style="63" customWidth="1"/>
    <col min="1282" max="1282" width="11" style="63" customWidth="1"/>
    <col min="1283" max="1285" width="8.125" style="63" customWidth="1"/>
    <col min="1286" max="1290" width="7.875" style="63" customWidth="1"/>
    <col min="1291" max="1523" width="9" style="63"/>
    <col min="1524" max="1524" width="11" style="63" customWidth="1"/>
    <col min="1525" max="1525" width="7" style="63" customWidth="1"/>
    <col min="1526" max="1532" width="10.625" style="63" customWidth="1"/>
    <col min="1533" max="1535" width="11.375" style="63" customWidth="1"/>
    <col min="1536" max="1537" width="8.375" style="63" customWidth="1"/>
    <col min="1538" max="1538" width="11" style="63" customWidth="1"/>
    <col min="1539" max="1541" width="8.125" style="63" customWidth="1"/>
    <col min="1542" max="1546" width="7.875" style="63" customWidth="1"/>
    <col min="1547" max="1779" width="9" style="63"/>
    <col min="1780" max="1780" width="11" style="63" customWidth="1"/>
    <col min="1781" max="1781" width="7" style="63" customWidth="1"/>
    <col min="1782" max="1788" width="10.625" style="63" customWidth="1"/>
    <col min="1789" max="1791" width="11.375" style="63" customWidth="1"/>
    <col min="1792" max="1793" width="8.375" style="63" customWidth="1"/>
    <col min="1794" max="1794" width="11" style="63" customWidth="1"/>
    <col min="1795" max="1797" width="8.125" style="63" customWidth="1"/>
    <col min="1798" max="1802" width="7.875" style="63" customWidth="1"/>
    <col min="1803" max="2035" width="9" style="63"/>
    <col min="2036" max="2036" width="11" style="63" customWidth="1"/>
    <col min="2037" max="2037" width="7" style="63" customWidth="1"/>
    <col min="2038" max="2044" width="10.625" style="63" customWidth="1"/>
    <col min="2045" max="2047" width="11.375" style="63" customWidth="1"/>
    <col min="2048" max="2049" width="8.375" style="63" customWidth="1"/>
    <col min="2050" max="2050" width="11" style="63" customWidth="1"/>
    <col min="2051" max="2053" width="8.125" style="63" customWidth="1"/>
    <col min="2054" max="2058" width="7.875" style="63" customWidth="1"/>
    <col min="2059" max="2291" width="9" style="63"/>
    <col min="2292" max="2292" width="11" style="63" customWidth="1"/>
    <col min="2293" max="2293" width="7" style="63" customWidth="1"/>
    <col min="2294" max="2300" width="10.625" style="63" customWidth="1"/>
    <col min="2301" max="2303" width="11.375" style="63" customWidth="1"/>
    <col min="2304" max="2305" width="8.375" style="63" customWidth="1"/>
    <col min="2306" max="2306" width="11" style="63" customWidth="1"/>
    <col min="2307" max="2309" width="8.125" style="63" customWidth="1"/>
    <col min="2310" max="2314" width="7.875" style="63" customWidth="1"/>
    <col min="2315" max="2547" width="9" style="63"/>
    <col min="2548" max="2548" width="11" style="63" customWidth="1"/>
    <col min="2549" max="2549" width="7" style="63" customWidth="1"/>
    <col min="2550" max="2556" width="10.625" style="63" customWidth="1"/>
    <col min="2557" max="2559" width="11.375" style="63" customWidth="1"/>
    <col min="2560" max="2561" width="8.375" style="63" customWidth="1"/>
    <col min="2562" max="2562" width="11" style="63" customWidth="1"/>
    <col min="2563" max="2565" width="8.125" style="63" customWidth="1"/>
    <col min="2566" max="2570" width="7.875" style="63" customWidth="1"/>
    <col min="2571" max="2803" width="9" style="63"/>
    <col min="2804" max="2804" width="11" style="63" customWidth="1"/>
    <col min="2805" max="2805" width="7" style="63" customWidth="1"/>
    <col min="2806" max="2812" width="10.625" style="63" customWidth="1"/>
    <col min="2813" max="2815" width="11.375" style="63" customWidth="1"/>
    <col min="2816" max="2817" width="8.375" style="63" customWidth="1"/>
    <col min="2818" max="2818" width="11" style="63" customWidth="1"/>
    <col min="2819" max="2821" width="8.125" style="63" customWidth="1"/>
    <col min="2822" max="2826" width="7.875" style="63" customWidth="1"/>
    <col min="2827" max="3059" width="9" style="63"/>
    <col min="3060" max="3060" width="11" style="63" customWidth="1"/>
    <col min="3061" max="3061" width="7" style="63" customWidth="1"/>
    <col min="3062" max="3068" width="10.625" style="63" customWidth="1"/>
    <col min="3069" max="3071" width="11.375" style="63" customWidth="1"/>
    <col min="3072" max="3073" width="8.375" style="63" customWidth="1"/>
    <col min="3074" max="3074" width="11" style="63" customWidth="1"/>
    <col min="3075" max="3077" width="8.125" style="63" customWidth="1"/>
    <col min="3078" max="3082" width="7.875" style="63" customWidth="1"/>
    <col min="3083" max="3315" width="9" style="63"/>
    <col min="3316" max="3316" width="11" style="63" customWidth="1"/>
    <col min="3317" max="3317" width="7" style="63" customWidth="1"/>
    <col min="3318" max="3324" width="10.625" style="63" customWidth="1"/>
    <col min="3325" max="3327" width="11.375" style="63" customWidth="1"/>
    <col min="3328" max="3329" width="8.375" style="63" customWidth="1"/>
    <col min="3330" max="3330" width="11" style="63" customWidth="1"/>
    <col min="3331" max="3333" width="8.125" style="63" customWidth="1"/>
    <col min="3334" max="3338" width="7.875" style="63" customWidth="1"/>
    <col min="3339" max="3571" width="9" style="63"/>
    <col min="3572" max="3572" width="11" style="63" customWidth="1"/>
    <col min="3573" max="3573" width="7" style="63" customWidth="1"/>
    <col min="3574" max="3580" width="10.625" style="63" customWidth="1"/>
    <col min="3581" max="3583" width="11.375" style="63" customWidth="1"/>
    <col min="3584" max="3585" width="8.375" style="63" customWidth="1"/>
    <col min="3586" max="3586" width="11" style="63" customWidth="1"/>
    <col min="3587" max="3589" width="8.125" style="63" customWidth="1"/>
    <col min="3590" max="3594" width="7.875" style="63" customWidth="1"/>
    <col min="3595" max="3827" width="9" style="63"/>
    <col min="3828" max="3828" width="11" style="63" customWidth="1"/>
    <col min="3829" max="3829" width="7" style="63" customWidth="1"/>
    <col min="3830" max="3836" width="10.625" style="63" customWidth="1"/>
    <col min="3837" max="3839" width="11.375" style="63" customWidth="1"/>
    <col min="3840" max="3841" width="8.375" style="63" customWidth="1"/>
    <col min="3842" max="3842" width="11" style="63" customWidth="1"/>
    <col min="3843" max="3845" width="8.125" style="63" customWidth="1"/>
    <col min="3846" max="3850" width="7.875" style="63" customWidth="1"/>
    <col min="3851" max="4083" width="9" style="63"/>
    <col min="4084" max="4084" width="11" style="63" customWidth="1"/>
    <col min="4085" max="4085" width="7" style="63" customWidth="1"/>
    <col min="4086" max="4092" width="10.625" style="63" customWidth="1"/>
    <col min="4093" max="4095" width="11.375" style="63" customWidth="1"/>
    <col min="4096" max="4097" width="8.375" style="63" customWidth="1"/>
    <col min="4098" max="4098" width="11" style="63" customWidth="1"/>
    <col min="4099" max="4101" width="8.125" style="63" customWidth="1"/>
    <col min="4102" max="4106" width="7.875" style="63" customWidth="1"/>
    <col min="4107" max="4339" width="9" style="63"/>
    <col min="4340" max="4340" width="11" style="63" customWidth="1"/>
    <col min="4341" max="4341" width="7" style="63" customWidth="1"/>
    <col min="4342" max="4348" width="10.625" style="63" customWidth="1"/>
    <col min="4349" max="4351" width="11.375" style="63" customWidth="1"/>
    <col min="4352" max="4353" width="8.375" style="63" customWidth="1"/>
    <col min="4354" max="4354" width="11" style="63" customWidth="1"/>
    <col min="4355" max="4357" width="8.125" style="63" customWidth="1"/>
    <col min="4358" max="4362" width="7.875" style="63" customWidth="1"/>
    <col min="4363" max="4595" width="9" style="63"/>
    <col min="4596" max="4596" width="11" style="63" customWidth="1"/>
    <col min="4597" max="4597" width="7" style="63" customWidth="1"/>
    <col min="4598" max="4604" width="10.625" style="63" customWidth="1"/>
    <col min="4605" max="4607" width="11.375" style="63" customWidth="1"/>
    <col min="4608" max="4609" width="8.375" style="63" customWidth="1"/>
    <col min="4610" max="4610" width="11" style="63" customWidth="1"/>
    <col min="4611" max="4613" width="8.125" style="63" customWidth="1"/>
    <col min="4614" max="4618" width="7.875" style="63" customWidth="1"/>
    <col min="4619" max="4851" width="9" style="63"/>
    <col min="4852" max="4852" width="11" style="63" customWidth="1"/>
    <col min="4853" max="4853" width="7" style="63" customWidth="1"/>
    <col min="4854" max="4860" width="10.625" style="63" customWidth="1"/>
    <col min="4861" max="4863" width="11.375" style="63" customWidth="1"/>
    <col min="4864" max="4865" width="8.375" style="63" customWidth="1"/>
    <col min="4866" max="4866" width="11" style="63" customWidth="1"/>
    <col min="4867" max="4869" width="8.125" style="63" customWidth="1"/>
    <col min="4870" max="4874" width="7.875" style="63" customWidth="1"/>
    <col min="4875" max="5107" width="9" style="63"/>
    <col min="5108" max="5108" width="11" style="63" customWidth="1"/>
    <col min="5109" max="5109" width="7" style="63" customWidth="1"/>
    <col min="5110" max="5116" width="10.625" style="63" customWidth="1"/>
    <col min="5117" max="5119" width="11.375" style="63" customWidth="1"/>
    <col min="5120" max="5121" width="8.375" style="63" customWidth="1"/>
    <col min="5122" max="5122" width="11" style="63" customWidth="1"/>
    <col min="5123" max="5125" width="8.125" style="63" customWidth="1"/>
    <col min="5126" max="5130" width="7.875" style="63" customWidth="1"/>
    <col min="5131" max="5363" width="9" style="63"/>
    <col min="5364" max="5364" width="11" style="63" customWidth="1"/>
    <col min="5365" max="5365" width="7" style="63" customWidth="1"/>
    <col min="5366" max="5372" width="10.625" style="63" customWidth="1"/>
    <col min="5373" max="5375" width="11.375" style="63" customWidth="1"/>
    <col min="5376" max="5377" width="8.375" style="63" customWidth="1"/>
    <col min="5378" max="5378" width="11" style="63" customWidth="1"/>
    <col min="5379" max="5381" width="8.125" style="63" customWidth="1"/>
    <col min="5382" max="5386" width="7.875" style="63" customWidth="1"/>
    <col min="5387" max="5619" width="9" style="63"/>
    <col min="5620" max="5620" width="11" style="63" customWidth="1"/>
    <col min="5621" max="5621" width="7" style="63" customWidth="1"/>
    <col min="5622" max="5628" width="10.625" style="63" customWidth="1"/>
    <col min="5629" max="5631" width="11.375" style="63" customWidth="1"/>
    <col min="5632" max="5633" width="8.375" style="63" customWidth="1"/>
    <col min="5634" max="5634" width="11" style="63" customWidth="1"/>
    <col min="5635" max="5637" width="8.125" style="63" customWidth="1"/>
    <col min="5638" max="5642" width="7.875" style="63" customWidth="1"/>
    <col min="5643" max="5875" width="9" style="63"/>
    <col min="5876" max="5876" width="11" style="63" customWidth="1"/>
    <col min="5877" max="5877" width="7" style="63" customWidth="1"/>
    <col min="5878" max="5884" width="10.625" style="63" customWidth="1"/>
    <col min="5885" max="5887" width="11.375" style="63" customWidth="1"/>
    <col min="5888" max="5889" width="8.375" style="63" customWidth="1"/>
    <col min="5890" max="5890" width="11" style="63" customWidth="1"/>
    <col min="5891" max="5893" width="8.125" style="63" customWidth="1"/>
    <col min="5894" max="5898" width="7.875" style="63" customWidth="1"/>
    <col min="5899" max="6131" width="9" style="63"/>
    <col min="6132" max="6132" width="11" style="63" customWidth="1"/>
    <col min="6133" max="6133" width="7" style="63" customWidth="1"/>
    <col min="6134" max="6140" width="10.625" style="63" customWidth="1"/>
    <col min="6141" max="6143" width="11.375" style="63" customWidth="1"/>
    <col min="6144" max="6145" width="8.375" style="63" customWidth="1"/>
    <col min="6146" max="6146" width="11" style="63" customWidth="1"/>
    <col min="6147" max="6149" width="8.125" style="63" customWidth="1"/>
    <col min="6150" max="6154" width="7.875" style="63" customWidth="1"/>
    <col min="6155" max="6387" width="9" style="63"/>
    <col min="6388" max="6388" width="11" style="63" customWidth="1"/>
    <col min="6389" max="6389" width="7" style="63" customWidth="1"/>
    <col min="6390" max="6396" width="10.625" style="63" customWidth="1"/>
    <col min="6397" max="6399" width="11.375" style="63" customWidth="1"/>
    <col min="6400" max="6401" width="8.375" style="63" customWidth="1"/>
    <col min="6402" max="6402" width="11" style="63" customWidth="1"/>
    <col min="6403" max="6405" width="8.125" style="63" customWidth="1"/>
    <col min="6406" max="6410" width="7.875" style="63" customWidth="1"/>
    <col min="6411" max="6643" width="9" style="63"/>
    <col min="6644" max="6644" width="11" style="63" customWidth="1"/>
    <col min="6645" max="6645" width="7" style="63" customWidth="1"/>
    <col min="6646" max="6652" width="10.625" style="63" customWidth="1"/>
    <col min="6653" max="6655" width="11.375" style="63" customWidth="1"/>
    <col min="6656" max="6657" width="8.375" style="63" customWidth="1"/>
    <col min="6658" max="6658" width="11" style="63" customWidth="1"/>
    <col min="6659" max="6661" width="8.125" style="63" customWidth="1"/>
    <col min="6662" max="6666" width="7.875" style="63" customWidth="1"/>
    <col min="6667" max="6899" width="9" style="63"/>
    <col min="6900" max="6900" width="11" style="63" customWidth="1"/>
    <col min="6901" max="6901" width="7" style="63" customWidth="1"/>
    <col min="6902" max="6908" width="10.625" style="63" customWidth="1"/>
    <col min="6909" max="6911" width="11.375" style="63" customWidth="1"/>
    <col min="6912" max="6913" width="8.375" style="63" customWidth="1"/>
    <col min="6914" max="6914" width="11" style="63" customWidth="1"/>
    <col min="6915" max="6917" width="8.125" style="63" customWidth="1"/>
    <col min="6918" max="6922" width="7.875" style="63" customWidth="1"/>
    <col min="6923" max="7155" width="9" style="63"/>
    <col min="7156" max="7156" width="11" style="63" customWidth="1"/>
    <col min="7157" max="7157" width="7" style="63" customWidth="1"/>
    <col min="7158" max="7164" width="10.625" style="63" customWidth="1"/>
    <col min="7165" max="7167" width="11.375" style="63" customWidth="1"/>
    <col min="7168" max="7169" width="8.375" style="63" customWidth="1"/>
    <col min="7170" max="7170" width="11" style="63" customWidth="1"/>
    <col min="7171" max="7173" width="8.125" style="63" customWidth="1"/>
    <col min="7174" max="7178" width="7.875" style="63" customWidth="1"/>
    <col min="7179" max="7411" width="9" style="63"/>
    <col min="7412" max="7412" width="11" style="63" customWidth="1"/>
    <col min="7413" max="7413" width="7" style="63" customWidth="1"/>
    <col min="7414" max="7420" width="10.625" style="63" customWidth="1"/>
    <col min="7421" max="7423" width="11.375" style="63" customWidth="1"/>
    <col min="7424" max="7425" width="8.375" style="63" customWidth="1"/>
    <col min="7426" max="7426" width="11" style="63" customWidth="1"/>
    <col min="7427" max="7429" width="8.125" style="63" customWidth="1"/>
    <col min="7430" max="7434" width="7.875" style="63" customWidth="1"/>
    <col min="7435" max="7667" width="9" style="63"/>
    <col min="7668" max="7668" width="11" style="63" customWidth="1"/>
    <col min="7669" max="7669" width="7" style="63" customWidth="1"/>
    <col min="7670" max="7676" width="10.625" style="63" customWidth="1"/>
    <col min="7677" max="7679" width="11.375" style="63" customWidth="1"/>
    <col min="7680" max="7681" width="8.375" style="63" customWidth="1"/>
    <col min="7682" max="7682" width="11" style="63" customWidth="1"/>
    <col min="7683" max="7685" width="8.125" style="63" customWidth="1"/>
    <col min="7686" max="7690" width="7.875" style="63" customWidth="1"/>
    <col min="7691" max="7923" width="9" style="63"/>
    <col min="7924" max="7924" width="11" style="63" customWidth="1"/>
    <col min="7925" max="7925" width="7" style="63" customWidth="1"/>
    <col min="7926" max="7932" width="10.625" style="63" customWidth="1"/>
    <col min="7933" max="7935" width="11.375" style="63" customWidth="1"/>
    <col min="7936" max="7937" width="8.375" style="63" customWidth="1"/>
    <col min="7938" max="7938" width="11" style="63" customWidth="1"/>
    <col min="7939" max="7941" width="8.125" style="63" customWidth="1"/>
    <col min="7942" max="7946" width="7.875" style="63" customWidth="1"/>
    <col min="7947" max="8179" width="9" style="63"/>
    <col min="8180" max="8180" width="11" style="63" customWidth="1"/>
    <col min="8181" max="8181" width="7" style="63" customWidth="1"/>
    <col min="8182" max="8188" width="10.625" style="63" customWidth="1"/>
    <col min="8189" max="8191" width="11.375" style="63" customWidth="1"/>
    <col min="8192" max="8193" width="8.375" style="63" customWidth="1"/>
    <col min="8194" max="8194" width="11" style="63" customWidth="1"/>
    <col min="8195" max="8197" width="8.125" style="63" customWidth="1"/>
    <col min="8198" max="8202" width="7.875" style="63" customWidth="1"/>
    <col min="8203" max="8435" width="9" style="63"/>
    <col min="8436" max="8436" width="11" style="63" customWidth="1"/>
    <col min="8437" max="8437" width="7" style="63" customWidth="1"/>
    <col min="8438" max="8444" width="10.625" style="63" customWidth="1"/>
    <col min="8445" max="8447" width="11.375" style="63" customWidth="1"/>
    <col min="8448" max="8449" width="8.375" style="63" customWidth="1"/>
    <col min="8450" max="8450" width="11" style="63" customWidth="1"/>
    <col min="8451" max="8453" width="8.125" style="63" customWidth="1"/>
    <col min="8454" max="8458" width="7.875" style="63" customWidth="1"/>
    <col min="8459" max="8691" width="9" style="63"/>
    <col min="8692" max="8692" width="11" style="63" customWidth="1"/>
    <col min="8693" max="8693" width="7" style="63" customWidth="1"/>
    <col min="8694" max="8700" width="10.625" style="63" customWidth="1"/>
    <col min="8701" max="8703" width="11.375" style="63" customWidth="1"/>
    <col min="8704" max="8705" width="8.375" style="63" customWidth="1"/>
    <col min="8706" max="8706" width="11" style="63" customWidth="1"/>
    <col min="8707" max="8709" width="8.125" style="63" customWidth="1"/>
    <col min="8710" max="8714" width="7.875" style="63" customWidth="1"/>
    <col min="8715" max="8947" width="9" style="63"/>
    <col min="8948" max="8948" width="11" style="63" customWidth="1"/>
    <col min="8949" max="8949" width="7" style="63" customWidth="1"/>
    <col min="8950" max="8956" width="10.625" style="63" customWidth="1"/>
    <col min="8957" max="8959" width="11.375" style="63" customWidth="1"/>
    <col min="8960" max="8961" width="8.375" style="63" customWidth="1"/>
    <col min="8962" max="8962" width="11" style="63" customWidth="1"/>
    <col min="8963" max="8965" width="8.125" style="63" customWidth="1"/>
    <col min="8966" max="8970" width="7.875" style="63" customWidth="1"/>
    <col min="8971" max="9203" width="9" style="63"/>
    <col min="9204" max="9204" width="11" style="63" customWidth="1"/>
    <col min="9205" max="9205" width="7" style="63" customWidth="1"/>
    <col min="9206" max="9212" width="10.625" style="63" customWidth="1"/>
    <col min="9213" max="9215" width="11.375" style="63" customWidth="1"/>
    <col min="9216" max="9217" width="8.375" style="63" customWidth="1"/>
    <col min="9218" max="9218" width="11" style="63" customWidth="1"/>
    <col min="9219" max="9221" width="8.125" style="63" customWidth="1"/>
    <col min="9222" max="9226" width="7.875" style="63" customWidth="1"/>
    <col min="9227" max="9459" width="9" style="63"/>
    <col min="9460" max="9460" width="11" style="63" customWidth="1"/>
    <col min="9461" max="9461" width="7" style="63" customWidth="1"/>
    <col min="9462" max="9468" width="10.625" style="63" customWidth="1"/>
    <col min="9469" max="9471" width="11.375" style="63" customWidth="1"/>
    <col min="9472" max="9473" width="8.375" style="63" customWidth="1"/>
    <col min="9474" max="9474" width="11" style="63" customWidth="1"/>
    <col min="9475" max="9477" width="8.125" style="63" customWidth="1"/>
    <col min="9478" max="9482" width="7.875" style="63" customWidth="1"/>
    <col min="9483" max="9715" width="9" style="63"/>
    <col min="9716" max="9716" width="11" style="63" customWidth="1"/>
    <col min="9717" max="9717" width="7" style="63" customWidth="1"/>
    <col min="9718" max="9724" width="10.625" style="63" customWidth="1"/>
    <col min="9725" max="9727" width="11.375" style="63" customWidth="1"/>
    <col min="9728" max="9729" width="8.375" style="63" customWidth="1"/>
    <col min="9730" max="9730" width="11" style="63" customWidth="1"/>
    <col min="9731" max="9733" width="8.125" style="63" customWidth="1"/>
    <col min="9734" max="9738" width="7.875" style="63" customWidth="1"/>
    <col min="9739" max="9971" width="9" style="63"/>
    <col min="9972" max="9972" width="11" style="63" customWidth="1"/>
    <col min="9973" max="9973" width="7" style="63" customWidth="1"/>
    <col min="9974" max="9980" width="10.625" style="63" customWidth="1"/>
    <col min="9981" max="9983" width="11.375" style="63" customWidth="1"/>
    <col min="9984" max="9985" width="8.375" style="63" customWidth="1"/>
    <col min="9986" max="9986" width="11" style="63" customWidth="1"/>
    <col min="9987" max="9989" width="8.125" style="63" customWidth="1"/>
    <col min="9990" max="9994" width="7.875" style="63" customWidth="1"/>
    <col min="9995" max="10227" width="9" style="63"/>
    <col min="10228" max="10228" width="11" style="63" customWidth="1"/>
    <col min="10229" max="10229" width="7" style="63" customWidth="1"/>
    <col min="10230" max="10236" width="10.625" style="63" customWidth="1"/>
    <col min="10237" max="10239" width="11.375" style="63" customWidth="1"/>
    <col min="10240" max="10241" width="8.375" style="63" customWidth="1"/>
    <col min="10242" max="10242" width="11" style="63" customWidth="1"/>
    <col min="10243" max="10245" width="8.125" style="63" customWidth="1"/>
    <col min="10246" max="10250" width="7.875" style="63" customWidth="1"/>
    <col min="10251" max="10483" width="9" style="63"/>
    <col min="10484" max="10484" width="11" style="63" customWidth="1"/>
    <col min="10485" max="10485" width="7" style="63" customWidth="1"/>
    <col min="10486" max="10492" width="10.625" style="63" customWidth="1"/>
    <col min="10493" max="10495" width="11.375" style="63" customWidth="1"/>
    <col min="10496" max="10497" width="8.375" style="63" customWidth="1"/>
    <col min="10498" max="10498" width="11" style="63" customWidth="1"/>
    <col min="10499" max="10501" width="8.125" style="63" customWidth="1"/>
    <col min="10502" max="10506" width="7.875" style="63" customWidth="1"/>
    <col min="10507" max="10739" width="9" style="63"/>
    <col min="10740" max="10740" width="11" style="63" customWidth="1"/>
    <col min="10741" max="10741" width="7" style="63" customWidth="1"/>
    <col min="10742" max="10748" width="10.625" style="63" customWidth="1"/>
    <col min="10749" max="10751" width="11.375" style="63" customWidth="1"/>
    <col min="10752" max="10753" width="8.375" style="63" customWidth="1"/>
    <col min="10754" max="10754" width="11" style="63" customWidth="1"/>
    <col min="10755" max="10757" width="8.125" style="63" customWidth="1"/>
    <col min="10758" max="10762" width="7.875" style="63" customWidth="1"/>
    <col min="10763" max="10995" width="9" style="63"/>
    <col min="10996" max="10996" width="11" style="63" customWidth="1"/>
    <col min="10997" max="10997" width="7" style="63" customWidth="1"/>
    <col min="10998" max="11004" width="10.625" style="63" customWidth="1"/>
    <col min="11005" max="11007" width="11.375" style="63" customWidth="1"/>
    <col min="11008" max="11009" width="8.375" style="63" customWidth="1"/>
    <col min="11010" max="11010" width="11" style="63" customWidth="1"/>
    <col min="11011" max="11013" width="8.125" style="63" customWidth="1"/>
    <col min="11014" max="11018" width="7.875" style="63" customWidth="1"/>
    <col min="11019" max="11251" width="9" style="63"/>
    <col min="11252" max="11252" width="11" style="63" customWidth="1"/>
    <col min="11253" max="11253" width="7" style="63" customWidth="1"/>
    <col min="11254" max="11260" width="10.625" style="63" customWidth="1"/>
    <col min="11261" max="11263" width="11.375" style="63" customWidth="1"/>
    <col min="11264" max="11265" width="8.375" style="63" customWidth="1"/>
    <col min="11266" max="11266" width="11" style="63" customWidth="1"/>
    <col min="11267" max="11269" width="8.125" style="63" customWidth="1"/>
    <col min="11270" max="11274" width="7.875" style="63" customWidth="1"/>
    <col min="11275" max="11507" width="9" style="63"/>
    <col min="11508" max="11508" width="11" style="63" customWidth="1"/>
    <col min="11509" max="11509" width="7" style="63" customWidth="1"/>
    <col min="11510" max="11516" width="10.625" style="63" customWidth="1"/>
    <col min="11517" max="11519" width="11.375" style="63" customWidth="1"/>
    <col min="11520" max="11521" width="8.375" style="63" customWidth="1"/>
    <col min="11522" max="11522" width="11" style="63" customWidth="1"/>
    <col min="11523" max="11525" width="8.125" style="63" customWidth="1"/>
    <col min="11526" max="11530" width="7.875" style="63" customWidth="1"/>
    <col min="11531" max="11763" width="9" style="63"/>
    <col min="11764" max="11764" width="11" style="63" customWidth="1"/>
    <col min="11765" max="11765" width="7" style="63" customWidth="1"/>
    <col min="11766" max="11772" width="10.625" style="63" customWidth="1"/>
    <col min="11773" max="11775" width="11.375" style="63" customWidth="1"/>
    <col min="11776" max="11777" width="8.375" style="63" customWidth="1"/>
    <col min="11778" max="11778" width="11" style="63" customWidth="1"/>
    <col min="11779" max="11781" width="8.125" style="63" customWidth="1"/>
    <col min="11782" max="11786" width="7.875" style="63" customWidth="1"/>
    <col min="11787" max="12019" width="9" style="63"/>
    <col min="12020" max="12020" width="11" style="63" customWidth="1"/>
    <col min="12021" max="12021" width="7" style="63" customWidth="1"/>
    <col min="12022" max="12028" width="10.625" style="63" customWidth="1"/>
    <col min="12029" max="12031" width="11.375" style="63" customWidth="1"/>
    <col min="12032" max="12033" width="8.375" style="63" customWidth="1"/>
    <col min="12034" max="12034" width="11" style="63" customWidth="1"/>
    <col min="12035" max="12037" width="8.125" style="63" customWidth="1"/>
    <col min="12038" max="12042" width="7.875" style="63" customWidth="1"/>
    <col min="12043" max="12275" width="9" style="63"/>
    <col min="12276" max="12276" width="11" style="63" customWidth="1"/>
    <col min="12277" max="12277" width="7" style="63" customWidth="1"/>
    <col min="12278" max="12284" width="10.625" style="63" customWidth="1"/>
    <col min="12285" max="12287" width="11.375" style="63" customWidth="1"/>
    <col min="12288" max="12289" width="8.375" style="63" customWidth="1"/>
    <col min="12290" max="12290" width="11" style="63" customWidth="1"/>
    <col min="12291" max="12293" width="8.125" style="63" customWidth="1"/>
    <col min="12294" max="12298" width="7.875" style="63" customWidth="1"/>
    <col min="12299" max="12531" width="9" style="63"/>
    <col min="12532" max="12532" width="11" style="63" customWidth="1"/>
    <col min="12533" max="12533" width="7" style="63" customWidth="1"/>
    <col min="12534" max="12540" width="10.625" style="63" customWidth="1"/>
    <col min="12541" max="12543" width="11.375" style="63" customWidth="1"/>
    <col min="12544" max="12545" width="8.375" style="63" customWidth="1"/>
    <col min="12546" max="12546" width="11" style="63" customWidth="1"/>
    <col min="12547" max="12549" width="8.125" style="63" customWidth="1"/>
    <col min="12550" max="12554" width="7.875" style="63" customWidth="1"/>
    <col min="12555" max="12787" width="9" style="63"/>
    <col min="12788" max="12788" width="11" style="63" customWidth="1"/>
    <col min="12789" max="12789" width="7" style="63" customWidth="1"/>
    <col min="12790" max="12796" width="10.625" style="63" customWidth="1"/>
    <col min="12797" max="12799" width="11.375" style="63" customWidth="1"/>
    <col min="12800" max="12801" width="8.375" style="63" customWidth="1"/>
    <col min="12802" max="12802" width="11" style="63" customWidth="1"/>
    <col min="12803" max="12805" width="8.125" style="63" customWidth="1"/>
    <col min="12806" max="12810" width="7.875" style="63" customWidth="1"/>
    <col min="12811" max="13043" width="9" style="63"/>
    <col min="13044" max="13044" width="11" style="63" customWidth="1"/>
    <col min="13045" max="13045" width="7" style="63" customWidth="1"/>
    <col min="13046" max="13052" width="10.625" style="63" customWidth="1"/>
    <col min="13053" max="13055" width="11.375" style="63" customWidth="1"/>
    <col min="13056" max="13057" width="8.375" style="63" customWidth="1"/>
    <col min="13058" max="13058" width="11" style="63" customWidth="1"/>
    <col min="13059" max="13061" width="8.125" style="63" customWidth="1"/>
    <col min="13062" max="13066" width="7.875" style="63" customWidth="1"/>
    <col min="13067" max="13299" width="9" style="63"/>
    <col min="13300" max="13300" width="11" style="63" customWidth="1"/>
    <col min="13301" max="13301" width="7" style="63" customWidth="1"/>
    <col min="13302" max="13308" width="10.625" style="63" customWidth="1"/>
    <col min="13309" max="13311" width="11.375" style="63" customWidth="1"/>
    <col min="13312" max="13313" width="8.375" style="63" customWidth="1"/>
    <col min="13314" max="13314" width="11" style="63" customWidth="1"/>
    <col min="13315" max="13317" width="8.125" style="63" customWidth="1"/>
    <col min="13318" max="13322" width="7.875" style="63" customWidth="1"/>
    <col min="13323" max="13555" width="9" style="63"/>
    <col min="13556" max="13556" width="11" style="63" customWidth="1"/>
    <col min="13557" max="13557" width="7" style="63" customWidth="1"/>
    <col min="13558" max="13564" width="10.625" style="63" customWidth="1"/>
    <col min="13565" max="13567" width="11.375" style="63" customWidth="1"/>
    <col min="13568" max="13569" width="8.375" style="63" customWidth="1"/>
    <col min="13570" max="13570" width="11" style="63" customWidth="1"/>
    <col min="13571" max="13573" width="8.125" style="63" customWidth="1"/>
    <col min="13574" max="13578" width="7.875" style="63" customWidth="1"/>
    <col min="13579" max="13811" width="9" style="63"/>
    <col min="13812" max="13812" width="11" style="63" customWidth="1"/>
    <col min="13813" max="13813" width="7" style="63" customWidth="1"/>
    <col min="13814" max="13820" width="10.625" style="63" customWidth="1"/>
    <col min="13821" max="13823" width="11.375" style="63" customWidth="1"/>
    <col min="13824" max="13825" width="8.375" style="63" customWidth="1"/>
    <col min="13826" max="13826" width="11" style="63" customWidth="1"/>
    <col min="13827" max="13829" width="8.125" style="63" customWidth="1"/>
    <col min="13830" max="13834" width="7.875" style="63" customWidth="1"/>
    <col min="13835" max="14067" width="9" style="63"/>
    <col min="14068" max="14068" width="11" style="63" customWidth="1"/>
    <col min="14069" max="14069" width="7" style="63" customWidth="1"/>
    <col min="14070" max="14076" width="10.625" style="63" customWidth="1"/>
    <col min="14077" max="14079" width="11.375" style="63" customWidth="1"/>
    <col min="14080" max="14081" width="8.375" style="63" customWidth="1"/>
    <col min="14082" max="14082" width="11" style="63" customWidth="1"/>
    <col min="14083" max="14085" width="8.125" style="63" customWidth="1"/>
    <col min="14086" max="14090" width="7.875" style="63" customWidth="1"/>
    <col min="14091" max="14323" width="9" style="63"/>
    <col min="14324" max="14324" width="11" style="63" customWidth="1"/>
    <col min="14325" max="14325" width="7" style="63" customWidth="1"/>
    <col min="14326" max="14332" width="10.625" style="63" customWidth="1"/>
    <col min="14333" max="14335" width="11.375" style="63" customWidth="1"/>
    <col min="14336" max="14337" width="8.375" style="63" customWidth="1"/>
    <col min="14338" max="14338" width="11" style="63" customWidth="1"/>
    <col min="14339" max="14341" width="8.125" style="63" customWidth="1"/>
    <col min="14342" max="14346" width="7.875" style="63" customWidth="1"/>
    <col min="14347" max="14579" width="9" style="63"/>
    <col min="14580" max="14580" width="11" style="63" customWidth="1"/>
    <col min="14581" max="14581" width="7" style="63" customWidth="1"/>
    <col min="14582" max="14588" width="10.625" style="63" customWidth="1"/>
    <col min="14589" max="14591" width="11.375" style="63" customWidth="1"/>
    <col min="14592" max="14593" width="8.375" style="63" customWidth="1"/>
    <col min="14594" max="14594" width="11" style="63" customWidth="1"/>
    <col min="14595" max="14597" width="8.125" style="63" customWidth="1"/>
    <col min="14598" max="14602" width="7.875" style="63" customWidth="1"/>
    <col min="14603" max="14835" width="9" style="63"/>
    <col min="14836" max="14836" width="11" style="63" customWidth="1"/>
    <col min="14837" max="14837" width="7" style="63" customWidth="1"/>
    <col min="14838" max="14844" width="10.625" style="63" customWidth="1"/>
    <col min="14845" max="14847" width="11.375" style="63" customWidth="1"/>
    <col min="14848" max="14849" width="8.375" style="63" customWidth="1"/>
    <col min="14850" max="14850" width="11" style="63" customWidth="1"/>
    <col min="14851" max="14853" width="8.125" style="63" customWidth="1"/>
    <col min="14854" max="14858" width="7.875" style="63" customWidth="1"/>
    <col min="14859" max="15091" width="9" style="63"/>
    <col min="15092" max="15092" width="11" style="63" customWidth="1"/>
    <col min="15093" max="15093" width="7" style="63" customWidth="1"/>
    <col min="15094" max="15100" width="10.625" style="63" customWidth="1"/>
    <col min="15101" max="15103" width="11.375" style="63" customWidth="1"/>
    <col min="15104" max="15105" width="8.375" style="63" customWidth="1"/>
    <col min="15106" max="15106" width="11" style="63" customWidth="1"/>
    <col min="15107" max="15109" width="8.125" style="63" customWidth="1"/>
    <col min="15110" max="15114" width="7.875" style="63" customWidth="1"/>
    <col min="15115" max="15347" width="9" style="63"/>
    <col min="15348" max="15348" width="11" style="63" customWidth="1"/>
    <col min="15349" max="15349" width="7" style="63" customWidth="1"/>
    <col min="15350" max="15356" width="10.625" style="63" customWidth="1"/>
    <col min="15357" max="15359" width="11.375" style="63" customWidth="1"/>
    <col min="15360" max="15361" width="8.375" style="63" customWidth="1"/>
    <col min="15362" max="15362" width="11" style="63" customWidth="1"/>
    <col min="15363" max="15365" width="8.125" style="63" customWidth="1"/>
    <col min="15366" max="15370" width="7.875" style="63" customWidth="1"/>
    <col min="15371" max="15603" width="9" style="63"/>
    <col min="15604" max="15604" width="11" style="63" customWidth="1"/>
    <col min="15605" max="15605" width="7" style="63" customWidth="1"/>
    <col min="15606" max="15612" width="10.625" style="63" customWidth="1"/>
    <col min="15613" max="15615" width="11.375" style="63" customWidth="1"/>
    <col min="15616" max="15617" width="8.375" style="63" customWidth="1"/>
    <col min="15618" max="15618" width="11" style="63" customWidth="1"/>
    <col min="15619" max="15621" width="8.125" style="63" customWidth="1"/>
    <col min="15622" max="15626" width="7.875" style="63" customWidth="1"/>
    <col min="15627" max="15859" width="9" style="63"/>
    <col min="15860" max="15860" width="11" style="63" customWidth="1"/>
    <col min="15861" max="15861" width="7" style="63" customWidth="1"/>
    <col min="15862" max="15868" width="10.625" style="63" customWidth="1"/>
    <col min="15869" max="15871" width="11.375" style="63" customWidth="1"/>
    <col min="15872" max="15873" width="8.375" style="63" customWidth="1"/>
    <col min="15874" max="15874" width="11" style="63" customWidth="1"/>
    <col min="15875" max="15877" width="8.125" style="63" customWidth="1"/>
    <col min="15878" max="15882" width="7.875" style="63" customWidth="1"/>
    <col min="15883" max="16115" width="9" style="63"/>
    <col min="16116" max="16116" width="11" style="63" customWidth="1"/>
    <col min="16117" max="16117" width="7" style="63" customWidth="1"/>
    <col min="16118" max="16124" width="10.625" style="63" customWidth="1"/>
    <col min="16125" max="16127" width="11.375" style="63" customWidth="1"/>
    <col min="16128" max="16129" width="8.375" style="63" customWidth="1"/>
    <col min="16130" max="16130" width="11" style="63" customWidth="1"/>
    <col min="16131" max="16133" width="8.125" style="63" customWidth="1"/>
    <col min="16134" max="16138" width="7.875" style="63" customWidth="1"/>
    <col min="16139" max="16384" width="9" style="63"/>
  </cols>
  <sheetData>
    <row r="1" spans="1:16" ht="18.75" customHeight="1">
      <c r="A1" s="539" t="s">
        <v>569</v>
      </c>
      <c r="C1" s="289" t="s">
        <v>283</v>
      </c>
      <c r="D1" s="230"/>
      <c r="E1" s="230"/>
      <c r="F1" s="230"/>
      <c r="G1" s="230"/>
      <c r="H1" s="230"/>
      <c r="N1" s="645" t="s">
        <v>525</v>
      </c>
      <c r="P1" s="540" t="s">
        <v>256</v>
      </c>
    </row>
    <row r="2" spans="1:16" ht="7.5" customHeight="1" thickBot="1">
      <c r="A2" s="539"/>
      <c r="C2" s="63"/>
      <c r="D2" s="375"/>
      <c r="E2" s="375"/>
      <c r="F2" s="375"/>
      <c r="G2" s="375"/>
      <c r="H2" s="375"/>
      <c r="I2" s="375"/>
      <c r="J2" s="375"/>
      <c r="K2" s="375"/>
      <c r="L2" s="375"/>
      <c r="M2" s="375"/>
      <c r="N2" s="646"/>
      <c r="P2" s="540"/>
    </row>
    <row r="3" spans="1:16" ht="9.75" customHeight="1">
      <c r="A3" s="539"/>
      <c r="C3" s="678"/>
      <c r="D3" s="440"/>
      <c r="E3" s="686" t="s">
        <v>132</v>
      </c>
      <c r="F3" s="682" t="s">
        <v>145</v>
      </c>
      <c r="G3" s="683"/>
      <c r="H3" s="683"/>
      <c r="I3" s="441"/>
      <c r="J3" s="441"/>
      <c r="K3" s="441"/>
      <c r="L3" s="657" t="s">
        <v>133</v>
      </c>
      <c r="M3" s="658"/>
      <c r="N3" s="659"/>
      <c r="P3" s="540"/>
    </row>
    <row r="4" spans="1:16" ht="9.75" customHeight="1">
      <c r="A4" s="539"/>
      <c r="C4" s="679"/>
      <c r="D4" s="442"/>
      <c r="E4" s="687"/>
      <c r="F4" s="684"/>
      <c r="G4" s="685"/>
      <c r="H4" s="685"/>
      <c r="I4" s="663" t="s">
        <v>146</v>
      </c>
      <c r="J4" s="664"/>
      <c r="K4" s="664"/>
      <c r="L4" s="660"/>
      <c r="M4" s="661"/>
      <c r="N4" s="662"/>
      <c r="P4" s="540"/>
    </row>
    <row r="5" spans="1:16" ht="11.25" customHeight="1">
      <c r="A5" s="539"/>
      <c r="C5" s="679"/>
      <c r="D5" s="442"/>
      <c r="E5" s="687"/>
      <c r="F5" s="665" t="s">
        <v>134</v>
      </c>
      <c r="G5" s="667" t="s">
        <v>135</v>
      </c>
      <c r="H5" s="669" t="s">
        <v>34</v>
      </c>
      <c r="I5" s="663" t="s">
        <v>147</v>
      </c>
      <c r="J5" s="664"/>
      <c r="K5" s="681"/>
      <c r="L5" s="443" t="s">
        <v>132</v>
      </c>
      <c r="M5" s="443" t="s">
        <v>148</v>
      </c>
      <c r="N5" s="444" t="s">
        <v>250</v>
      </c>
      <c r="P5" s="540"/>
    </row>
    <row r="6" spans="1:16" ht="11.25" customHeight="1">
      <c r="A6" s="539"/>
      <c r="C6" s="680"/>
      <c r="D6" s="415"/>
      <c r="E6" s="666"/>
      <c r="F6" s="666"/>
      <c r="G6" s="668"/>
      <c r="H6" s="670"/>
      <c r="I6" s="445" t="s">
        <v>134</v>
      </c>
      <c r="J6" s="446" t="s">
        <v>135</v>
      </c>
      <c r="K6" s="447" t="s">
        <v>34</v>
      </c>
      <c r="L6" s="447" t="s">
        <v>137</v>
      </c>
      <c r="M6" s="447" t="s">
        <v>138</v>
      </c>
      <c r="N6" s="448" t="s">
        <v>139</v>
      </c>
      <c r="P6" s="540"/>
    </row>
    <row r="7" spans="1:16" ht="13.5" customHeight="1">
      <c r="A7" s="539"/>
      <c r="C7" s="671" t="s">
        <v>123</v>
      </c>
      <c r="D7" s="449" t="s">
        <v>143</v>
      </c>
      <c r="E7" s="81">
        <f>IF(SUM(E8:E9)=0,"-",SUM(E8:E9))</f>
        <v>14031</v>
      </c>
      <c r="F7" s="81">
        <f>IF(SUM(F8:F9)=0,"-",SUM(F8:F9))</f>
        <v>917</v>
      </c>
      <c r="G7" s="81">
        <f>IF(SUM(G8:G9)=0,"-",SUM(G8:G9))</f>
        <v>7</v>
      </c>
      <c r="H7" s="89">
        <f t="shared" ref="H7:H30" si="0">IF(SUM(F7:G7)=0,"-",SUM(F7:G7))</f>
        <v>924</v>
      </c>
      <c r="I7" s="81">
        <f>IF(SUM(I8:I9)=0,"-",SUM(I8:I9))</f>
        <v>207</v>
      </c>
      <c r="J7" s="81">
        <f>IF(SUM(J8:J9)=0,"-",SUM(J8:J9))</f>
        <v>2</v>
      </c>
      <c r="K7" s="89">
        <f t="shared" ref="K7:K28" si="1">IF(SUM(I7:J7)=0,"-",SUM(I7:J7))</f>
        <v>209</v>
      </c>
      <c r="L7" s="81">
        <f>IF(SUM(L8:L9)=0,"-",SUM(L8:L9))</f>
        <v>8422</v>
      </c>
      <c r="M7" s="81">
        <f>IF(SUM(M8:M9)=0,"-",SUM(M8:M9))</f>
        <v>454</v>
      </c>
      <c r="N7" s="131">
        <f t="shared" ref="N7:N28" si="2">M7/L7*100</f>
        <v>5.3906435526003325</v>
      </c>
      <c r="P7" s="540"/>
    </row>
    <row r="8" spans="1:16" ht="13.5" customHeight="1">
      <c r="A8" s="539"/>
      <c r="C8" s="672"/>
      <c r="D8" s="449" t="s">
        <v>29</v>
      </c>
      <c r="E8" s="127">
        <v>6312</v>
      </c>
      <c r="F8" s="127">
        <v>402</v>
      </c>
      <c r="G8" s="127">
        <v>2</v>
      </c>
      <c r="H8" s="89">
        <f t="shared" si="0"/>
        <v>404</v>
      </c>
      <c r="I8" s="127">
        <v>181</v>
      </c>
      <c r="J8" s="127">
        <v>2</v>
      </c>
      <c r="K8" s="89">
        <f t="shared" si="1"/>
        <v>183</v>
      </c>
      <c r="L8" s="127">
        <v>4032</v>
      </c>
      <c r="M8" s="127">
        <v>190</v>
      </c>
      <c r="N8" s="131">
        <f t="shared" si="2"/>
        <v>4.712301587301587</v>
      </c>
      <c r="P8" s="540"/>
    </row>
    <row r="9" spans="1:16" ht="13.5" customHeight="1">
      <c r="A9" s="539"/>
      <c r="C9" s="673"/>
      <c r="D9" s="449" t="s">
        <v>30</v>
      </c>
      <c r="E9" s="127">
        <v>7719</v>
      </c>
      <c r="F9" s="127">
        <v>515</v>
      </c>
      <c r="G9" s="127">
        <v>5</v>
      </c>
      <c r="H9" s="89">
        <f t="shared" si="0"/>
        <v>520</v>
      </c>
      <c r="I9" s="127">
        <v>26</v>
      </c>
      <c r="J9" s="127" t="s">
        <v>144</v>
      </c>
      <c r="K9" s="89">
        <f t="shared" si="1"/>
        <v>26</v>
      </c>
      <c r="L9" s="127">
        <v>4390</v>
      </c>
      <c r="M9" s="127">
        <v>264</v>
      </c>
      <c r="N9" s="131">
        <f t="shared" si="2"/>
        <v>6.0136674259681087</v>
      </c>
      <c r="P9" s="540"/>
    </row>
    <row r="10" spans="1:16" ht="13.5" customHeight="1">
      <c r="A10" s="539"/>
      <c r="C10" s="671" t="s">
        <v>124</v>
      </c>
      <c r="D10" s="449" t="s">
        <v>143</v>
      </c>
      <c r="E10" s="81">
        <f>IF(SUM(E11:E12)=0,"-",SUM(E11:E12))</f>
        <v>9576</v>
      </c>
      <c r="F10" s="81">
        <f>IF(SUM(F11:F12)=0,"-",SUM(F11:F12))</f>
        <v>1764</v>
      </c>
      <c r="G10" s="81">
        <f>IF(SUM(G11:G12)=0,"-",SUM(G11:G12))</f>
        <v>119</v>
      </c>
      <c r="H10" s="89">
        <f t="shared" si="0"/>
        <v>1883</v>
      </c>
      <c r="I10" s="81">
        <f>IF(SUM(I11:I12)=0,"-",SUM(I11:I12))</f>
        <v>1764</v>
      </c>
      <c r="J10" s="81">
        <f>IF(SUM(J11:J12)=0,"-",SUM(J11:J12))</f>
        <v>119</v>
      </c>
      <c r="K10" s="89">
        <f t="shared" si="1"/>
        <v>1883</v>
      </c>
      <c r="L10" s="81">
        <f>IF(SUM(L11:L12)=0,"-",SUM(L11:L12))</f>
        <v>4356</v>
      </c>
      <c r="M10" s="81">
        <f>IF(SUM(M11:M12)=0,"-",SUM(M11:M12))</f>
        <v>854</v>
      </c>
      <c r="N10" s="131">
        <f t="shared" si="2"/>
        <v>19.60514233241506</v>
      </c>
      <c r="P10" s="540"/>
    </row>
    <row r="11" spans="1:16" ht="13.5" customHeight="1">
      <c r="A11" s="539"/>
      <c r="C11" s="672"/>
      <c r="D11" s="449" t="s">
        <v>29</v>
      </c>
      <c r="E11" s="127">
        <v>3565</v>
      </c>
      <c r="F11" s="127">
        <v>761</v>
      </c>
      <c r="G11" s="127">
        <v>27</v>
      </c>
      <c r="H11" s="89">
        <f t="shared" si="0"/>
        <v>788</v>
      </c>
      <c r="I11" s="127">
        <v>761</v>
      </c>
      <c r="J11" s="127">
        <v>27</v>
      </c>
      <c r="K11" s="89">
        <f t="shared" si="1"/>
        <v>788</v>
      </c>
      <c r="L11" s="127">
        <v>1581</v>
      </c>
      <c r="M11" s="127">
        <v>432</v>
      </c>
      <c r="N11" s="131">
        <f t="shared" si="2"/>
        <v>27.324478178368121</v>
      </c>
      <c r="P11" s="540"/>
    </row>
    <row r="12" spans="1:16" ht="13.5" customHeight="1">
      <c r="A12" s="539"/>
      <c r="C12" s="673"/>
      <c r="D12" s="449" t="s">
        <v>30</v>
      </c>
      <c r="E12" s="127">
        <v>6011</v>
      </c>
      <c r="F12" s="127">
        <v>1003</v>
      </c>
      <c r="G12" s="127">
        <v>92</v>
      </c>
      <c r="H12" s="89">
        <f t="shared" si="0"/>
        <v>1095</v>
      </c>
      <c r="I12" s="127">
        <v>1003</v>
      </c>
      <c r="J12" s="127">
        <v>92</v>
      </c>
      <c r="K12" s="89">
        <f t="shared" si="1"/>
        <v>1095</v>
      </c>
      <c r="L12" s="127">
        <v>2775</v>
      </c>
      <c r="M12" s="127">
        <v>422</v>
      </c>
      <c r="N12" s="131">
        <f t="shared" si="2"/>
        <v>15.207207207207208</v>
      </c>
      <c r="P12" s="540"/>
    </row>
    <row r="13" spans="1:16" ht="13.5" customHeight="1">
      <c r="A13" s="539"/>
      <c r="C13" s="671" t="s">
        <v>125</v>
      </c>
      <c r="D13" s="449" t="s">
        <v>143</v>
      </c>
      <c r="E13" s="81">
        <f>IF(SUM(E14:E15)=0,"-",SUM(E14:E15))</f>
        <v>2348</v>
      </c>
      <c r="F13" s="81">
        <f>IF(SUM(F14:F15)=0,"-",SUM(F14:F15))</f>
        <v>577</v>
      </c>
      <c r="G13" s="81">
        <f>IF(SUM(G14:G15)=0,"-",SUM(G14:G15))</f>
        <v>360</v>
      </c>
      <c r="H13" s="89">
        <f t="shared" si="0"/>
        <v>937</v>
      </c>
      <c r="I13" s="81">
        <f>IF(SUM(I14:I15)=0,"-",SUM(I14:I15))</f>
        <v>577</v>
      </c>
      <c r="J13" s="81">
        <f>IF(SUM(J14:J15)=0,"-",SUM(J14:J15))</f>
        <v>360</v>
      </c>
      <c r="K13" s="89">
        <f t="shared" si="1"/>
        <v>937</v>
      </c>
      <c r="L13" s="81">
        <f>IF(SUM(L14:L15)=0,"-",SUM(L14:L15))</f>
        <v>1296</v>
      </c>
      <c r="M13" s="81">
        <f>IF(SUM(M14:M15)=0,"-",SUM(M14:M15))</f>
        <v>372</v>
      </c>
      <c r="N13" s="131">
        <f t="shared" si="2"/>
        <v>28.703703703703702</v>
      </c>
      <c r="P13" s="540"/>
    </row>
    <row r="14" spans="1:16" ht="13.5" customHeight="1">
      <c r="A14" s="539"/>
      <c r="C14" s="672"/>
      <c r="D14" s="449" t="s">
        <v>29</v>
      </c>
      <c r="E14" s="127">
        <v>1017</v>
      </c>
      <c r="F14" s="127">
        <v>220</v>
      </c>
      <c r="G14" s="127">
        <v>133</v>
      </c>
      <c r="H14" s="89">
        <f t="shared" si="0"/>
        <v>353</v>
      </c>
      <c r="I14" s="127">
        <v>220</v>
      </c>
      <c r="J14" s="127">
        <v>133</v>
      </c>
      <c r="K14" s="89">
        <f t="shared" si="1"/>
        <v>353</v>
      </c>
      <c r="L14" s="127">
        <v>603</v>
      </c>
      <c r="M14" s="127">
        <v>130</v>
      </c>
      <c r="N14" s="131">
        <f t="shared" si="2"/>
        <v>21.558872305140962</v>
      </c>
      <c r="P14" s="540"/>
    </row>
    <row r="15" spans="1:16" ht="13.5" customHeight="1">
      <c r="A15" s="539"/>
      <c r="C15" s="673"/>
      <c r="D15" s="449" t="s">
        <v>30</v>
      </c>
      <c r="E15" s="127">
        <v>1331</v>
      </c>
      <c r="F15" s="127">
        <v>357</v>
      </c>
      <c r="G15" s="127">
        <v>227</v>
      </c>
      <c r="H15" s="89">
        <f t="shared" si="0"/>
        <v>584</v>
      </c>
      <c r="I15" s="127">
        <v>357</v>
      </c>
      <c r="J15" s="127">
        <v>227</v>
      </c>
      <c r="K15" s="89">
        <f t="shared" si="1"/>
        <v>584</v>
      </c>
      <c r="L15" s="127">
        <v>693</v>
      </c>
      <c r="M15" s="127">
        <v>242</v>
      </c>
      <c r="N15" s="131">
        <f t="shared" si="2"/>
        <v>34.920634920634917</v>
      </c>
      <c r="P15" s="540"/>
    </row>
    <row r="16" spans="1:16" ht="13.5" customHeight="1">
      <c r="A16" s="539"/>
      <c r="C16" s="671" t="s">
        <v>126</v>
      </c>
      <c r="D16" s="449" t="s">
        <v>143</v>
      </c>
      <c r="E16" s="81">
        <f>IF(SUM(E17:E18)=0,"-",SUM(E17:E18))</f>
        <v>2279</v>
      </c>
      <c r="F16" s="81">
        <f>IF(SUM(F17:F18)=0,"-",SUM(F17:F18))</f>
        <v>608</v>
      </c>
      <c r="G16" s="81" t="str">
        <f>IF(SUM(G17:G18)=0,"-",SUM(G17:G18))</f>
        <v>-</v>
      </c>
      <c r="H16" s="89">
        <f t="shared" si="0"/>
        <v>608</v>
      </c>
      <c r="I16" s="81">
        <f>IF(SUM(I17:I18)=0,"-",SUM(I17:I18))</f>
        <v>608</v>
      </c>
      <c r="J16" s="81" t="str">
        <f>IF(SUM(J17:J18)=0,"-",SUM(J17:J18))</f>
        <v>-</v>
      </c>
      <c r="K16" s="89">
        <f t="shared" si="1"/>
        <v>608</v>
      </c>
      <c r="L16" s="81">
        <f>IF(SUM(L17:L18)=0,"-",SUM(L17:L18))</f>
        <v>1364</v>
      </c>
      <c r="M16" s="81">
        <f>IF(SUM(M17:M18)=0,"-",SUM(M17:M18))</f>
        <v>413</v>
      </c>
      <c r="N16" s="131">
        <f t="shared" si="2"/>
        <v>30.278592375366571</v>
      </c>
      <c r="P16" s="540"/>
    </row>
    <row r="17" spans="1:16" ht="13.5" customHeight="1">
      <c r="A17" s="539"/>
      <c r="C17" s="672"/>
      <c r="D17" s="449" t="s">
        <v>29</v>
      </c>
      <c r="E17" s="127">
        <v>1047</v>
      </c>
      <c r="F17" s="127">
        <v>233</v>
      </c>
      <c r="G17" s="127" t="s">
        <v>91</v>
      </c>
      <c r="H17" s="89">
        <f t="shared" si="0"/>
        <v>233</v>
      </c>
      <c r="I17" s="127">
        <v>233</v>
      </c>
      <c r="J17" s="127" t="s">
        <v>91</v>
      </c>
      <c r="K17" s="89">
        <f t="shared" si="1"/>
        <v>233</v>
      </c>
      <c r="L17" s="127">
        <v>669</v>
      </c>
      <c r="M17" s="127">
        <v>157</v>
      </c>
      <c r="N17" s="131">
        <f t="shared" si="2"/>
        <v>23.467862481315397</v>
      </c>
      <c r="P17" s="540"/>
    </row>
    <row r="18" spans="1:16" ht="13.5" customHeight="1">
      <c r="A18" s="539"/>
      <c r="C18" s="673"/>
      <c r="D18" s="449" t="s">
        <v>30</v>
      </c>
      <c r="E18" s="127">
        <v>1232</v>
      </c>
      <c r="F18" s="127">
        <v>375</v>
      </c>
      <c r="G18" s="127" t="s">
        <v>91</v>
      </c>
      <c r="H18" s="89">
        <f t="shared" si="0"/>
        <v>375</v>
      </c>
      <c r="I18" s="127">
        <v>375</v>
      </c>
      <c r="J18" s="127" t="s">
        <v>91</v>
      </c>
      <c r="K18" s="89">
        <f t="shared" si="1"/>
        <v>375</v>
      </c>
      <c r="L18" s="127">
        <v>695</v>
      </c>
      <c r="M18" s="127">
        <v>256</v>
      </c>
      <c r="N18" s="131">
        <f t="shared" si="2"/>
        <v>36.834532374100718</v>
      </c>
      <c r="P18" s="540"/>
    </row>
    <row r="19" spans="1:16" ht="13.5" customHeight="1">
      <c r="A19" s="539"/>
      <c r="C19" s="671" t="s">
        <v>127</v>
      </c>
      <c r="D19" s="449" t="s">
        <v>143</v>
      </c>
      <c r="E19" s="81">
        <f>IF(SUM(E20:E21)=0,"-",SUM(E20:E21))</f>
        <v>1753</v>
      </c>
      <c r="F19" s="81">
        <f>IF(SUM(F20:F21)=0,"-",SUM(F20:F21))</f>
        <v>341</v>
      </c>
      <c r="G19" s="81">
        <f>IF(SUM(G20:G21)=0,"-",SUM(G20:G21))</f>
        <v>13</v>
      </c>
      <c r="H19" s="89">
        <f t="shared" si="0"/>
        <v>354</v>
      </c>
      <c r="I19" s="81">
        <f>IF(SUM(I20:I21)=0,"-",SUM(I20:I21))</f>
        <v>341</v>
      </c>
      <c r="J19" s="81">
        <f>IF(SUM(J20:J21)=0,"-",SUM(J20:J21))</f>
        <v>13</v>
      </c>
      <c r="K19" s="89">
        <f t="shared" si="1"/>
        <v>354</v>
      </c>
      <c r="L19" s="81">
        <f>IF(SUM(L20:L21)=0,"-",SUM(L20:L21))</f>
        <v>1016</v>
      </c>
      <c r="M19" s="81">
        <f>IF(SUM(M20:M21)=0,"-",SUM(M20:M21))</f>
        <v>218</v>
      </c>
      <c r="N19" s="131">
        <f t="shared" si="2"/>
        <v>21.456692913385826</v>
      </c>
      <c r="P19" s="540"/>
    </row>
    <row r="20" spans="1:16" ht="13.5" customHeight="1">
      <c r="A20" s="539"/>
      <c r="C20" s="672"/>
      <c r="D20" s="449" t="s">
        <v>29</v>
      </c>
      <c r="E20" s="127">
        <v>664</v>
      </c>
      <c r="F20" s="127">
        <v>143</v>
      </c>
      <c r="G20" s="127">
        <v>5</v>
      </c>
      <c r="H20" s="89">
        <f t="shared" si="0"/>
        <v>148</v>
      </c>
      <c r="I20" s="127">
        <v>143</v>
      </c>
      <c r="J20" s="127">
        <v>5</v>
      </c>
      <c r="K20" s="89">
        <f t="shared" si="1"/>
        <v>148</v>
      </c>
      <c r="L20" s="127">
        <v>411</v>
      </c>
      <c r="M20" s="127">
        <v>90</v>
      </c>
      <c r="N20" s="131">
        <f t="shared" si="2"/>
        <v>21.897810218978105</v>
      </c>
      <c r="P20" s="540"/>
    </row>
    <row r="21" spans="1:16" ht="13.5" customHeight="1">
      <c r="A21" s="539"/>
      <c r="C21" s="673"/>
      <c r="D21" s="449" t="s">
        <v>30</v>
      </c>
      <c r="E21" s="127">
        <v>1089</v>
      </c>
      <c r="F21" s="127">
        <v>198</v>
      </c>
      <c r="G21" s="127">
        <v>8</v>
      </c>
      <c r="H21" s="89">
        <f t="shared" si="0"/>
        <v>206</v>
      </c>
      <c r="I21" s="127">
        <v>198</v>
      </c>
      <c r="J21" s="127">
        <v>8</v>
      </c>
      <c r="K21" s="89">
        <f t="shared" si="1"/>
        <v>206</v>
      </c>
      <c r="L21" s="127">
        <v>605</v>
      </c>
      <c r="M21" s="127">
        <v>128</v>
      </c>
      <c r="N21" s="131">
        <f t="shared" si="2"/>
        <v>21.15702479338843</v>
      </c>
      <c r="P21" s="540"/>
    </row>
    <row r="22" spans="1:16" ht="13.5" customHeight="1">
      <c r="A22" s="539"/>
      <c r="C22" s="671" t="s">
        <v>128</v>
      </c>
      <c r="D22" s="449" t="s">
        <v>143</v>
      </c>
      <c r="E22" s="81">
        <f>IF(SUM(E23:E24)=0,"-",SUM(E23:E24))</f>
        <v>3291</v>
      </c>
      <c r="F22" s="81">
        <f>IF(SUM(F23:F24)=0,"-",SUM(F23:F24))</f>
        <v>547</v>
      </c>
      <c r="G22" s="81" t="str">
        <f>IF(SUM(G23:G24)=0,"-",SUM(G23:G24))</f>
        <v>-</v>
      </c>
      <c r="H22" s="89">
        <f t="shared" si="0"/>
        <v>547</v>
      </c>
      <c r="I22" s="81">
        <f>IF(SUM(I23:I24)=0,"-",SUM(I23:I24))</f>
        <v>547</v>
      </c>
      <c r="J22" s="81" t="str">
        <f>IF(SUM(J23:J24)=0,"-",SUM(J23:J24))</f>
        <v>-</v>
      </c>
      <c r="K22" s="89">
        <f t="shared" si="1"/>
        <v>547</v>
      </c>
      <c r="L22" s="81">
        <f>IF(SUM(L23:L24)=0,"-",SUM(L23:L24))</f>
        <v>1892</v>
      </c>
      <c r="M22" s="81">
        <f>IF(SUM(M23:M24)=0,"-",SUM(M23:M24))</f>
        <v>312</v>
      </c>
      <c r="N22" s="131">
        <f t="shared" si="2"/>
        <v>16.490486257928119</v>
      </c>
      <c r="P22" s="540"/>
    </row>
    <row r="23" spans="1:16" ht="13.5" customHeight="1">
      <c r="A23" s="539"/>
      <c r="C23" s="672"/>
      <c r="D23" s="449" t="s">
        <v>29</v>
      </c>
      <c r="E23" s="127">
        <v>1523</v>
      </c>
      <c r="F23" s="127">
        <v>245</v>
      </c>
      <c r="G23" s="127" t="s">
        <v>91</v>
      </c>
      <c r="H23" s="89">
        <f t="shared" si="0"/>
        <v>245</v>
      </c>
      <c r="I23" s="127">
        <v>245</v>
      </c>
      <c r="J23" s="127" t="s">
        <v>91</v>
      </c>
      <c r="K23" s="89">
        <f t="shared" si="1"/>
        <v>245</v>
      </c>
      <c r="L23" s="127">
        <v>936</v>
      </c>
      <c r="M23" s="127">
        <v>135</v>
      </c>
      <c r="N23" s="131">
        <f t="shared" si="2"/>
        <v>14.423076923076922</v>
      </c>
      <c r="P23" s="540"/>
    </row>
    <row r="24" spans="1:16" ht="13.5" customHeight="1">
      <c r="A24" s="539"/>
      <c r="C24" s="673"/>
      <c r="D24" s="449" t="s">
        <v>30</v>
      </c>
      <c r="E24" s="127">
        <v>1768</v>
      </c>
      <c r="F24" s="127">
        <v>302</v>
      </c>
      <c r="G24" s="127" t="s">
        <v>91</v>
      </c>
      <c r="H24" s="89">
        <f t="shared" si="0"/>
        <v>302</v>
      </c>
      <c r="I24" s="127">
        <v>302</v>
      </c>
      <c r="J24" s="127" t="s">
        <v>91</v>
      </c>
      <c r="K24" s="89">
        <f t="shared" si="1"/>
        <v>302</v>
      </c>
      <c r="L24" s="127">
        <v>956</v>
      </c>
      <c r="M24" s="127">
        <v>177</v>
      </c>
      <c r="N24" s="131">
        <f t="shared" si="2"/>
        <v>18.514644351464433</v>
      </c>
      <c r="P24" s="540"/>
    </row>
    <row r="25" spans="1:16" ht="13.5" customHeight="1">
      <c r="A25" s="539"/>
      <c r="C25" s="671" t="s">
        <v>129</v>
      </c>
      <c r="D25" s="449" t="s">
        <v>143</v>
      </c>
      <c r="E25" s="81">
        <f>IF(SUM(E26:E27)=0,"-",SUM(E26:E27))</f>
        <v>487</v>
      </c>
      <c r="F25" s="81">
        <f>IF(SUM(F26:F27)=0,"-",SUM(F26:F27))</f>
        <v>44</v>
      </c>
      <c r="G25" s="81" t="str">
        <f>IF(SUM(G26:G27)=0,"-",SUM(G26:G27))</f>
        <v>-</v>
      </c>
      <c r="H25" s="89">
        <f t="shared" si="0"/>
        <v>44</v>
      </c>
      <c r="I25" s="81">
        <f>IF(SUM(I26:I27)=0,"-",SUM(I26:I27))</f>
        <v>44</v>
      </c>
      <c r="J25" s="81" t="str">
        <f>IF(SUM(J26:J27)=0,"-",SUM(J26:J27))</f>
        <v>-</v>
      </c>
      <c r="K25" s="89">
        <f t="shared" si="1"/>
        <v>44</v>
      </c>
      <c r="L25" s="81">
        <f>IF(SUM(L26:L27)=0,"-",SUM(L26:L27))</f>
        <v>312</v>
      </c>
      <c r="M25" s="81">
        <f>IF(SUM(M26:M27)=0,"-",SUM(M26:M27))</f>
        <v>38</v>
      </c>
      <c r="N25" s="131">
        <f t="shared" si="2"/>
        <v>12.179487179487179</v>
      </c>
      <c r="P25" s="540"/>
    </row>
    <row r="26" spans="1:16" ht="13.5" customHeight="1">
      <c r="A26" s="539"/>
      <c r="C26" s="672"/>
      <c r="D26" s="449" t="s">
        <v>29</v>
      </c>
      <c r="E26" s="127">
        <v>257</v>
      </c>
      <c r="F26" s="127">
        <v>16</v>
      </c>
      <c r="G26" s="127" t="s">
        <v>91</v>
      </c>
      <c r="H26" s="89">
        <f t="shared" si="0"/>
        <v>16</v>
      </c>
      <c r="I26" s="127">
        <v>16</v>
      </c>
      <c r="J26" s="127" t="s">
        <v>91</v>
      </c>
      <c r="K26" s="89">
        <f t="shared" si="1"/>
        <v>16</v>
      </c>
      <c r="L26" s="127">
        <v>177</v>
      </c>
      <c r="M26" s="127">
        <v>13</v>
      </c>
      <c r="N26" s="131">
        <f t="shared" si="2"/>
        <v>7.3446327683615822</v>
      </c>
      <c r="P26" s="540"/>
    </row>
    <row r="27" spans="1:16" ht="13.5" customHeight="1">
      <c r="A27" s="539"/>
      <c r="C27" s="673"/>
      <c r="D27" s="449" t="s">
        <v>30</v>
      </c>
      <c r="E27" s="127">
        <v>230</v>
      </c>
      <c r="F27" s="127">
        <v>28</v>
      </c>
      <c r="G27" s="127" t="s">
        <v>91</v>
      </c>
      <c r="H27" s="89">
        <f t="shared" si="0"/>
        <v>28</v>
      </c>
      <c r="I27" s="127">
        <v>28</v>
      </c>
      <c r="J27" s="127" t="s">
        <v>91</v>
      </c>
      <c r="K27" s="89">
        <f t="shared" si="1"/>
        <v>28</v>
      </c>
      <c r="L27" s="127">
        <v>135</v>
      </c>
      <c r="M27" s="127">
        <v>25</v>
      </c>
      <c r="N27" s="131">
        <f t="shared" si="2"/>
        <v>18.518518518518519</v>
      </c>
      <c r="P27" s="540"/>
    </row>
    <row r="28" spans="1:16" ht="13.5" customHeight="1">
      <c r="A28" s="539"/>
      <c r="C28" s="671" t="s">
        <v>130</v>
      </c>
      <c r="D28" s="449" t="s">
        <v>143</v>
      </c>
      <c r="E28" s="81">
        <f>IF(SUM(E29:E30)=0,"-",SUM(E29:E30))</f>
        <v>1189</v>
      </c>
      <c r="F28" s="81">
        <f>IF(SUM(F29:F30)=0,"-",SUM(F29:F30))</f>
        <v>316</v>
      </c>
      <c r="G28" s="81">
        <f>IF(SUM(G29:G30)=0,"-",SUM(G29:G30))</f>
        <v>10</v>
      </c>
      <c r="H28" s="89">
        <f t="shared" si="0"/>
        <v>326</v>
      </c>
      <c r="I28" s="81">
        <f>IF(SUM(I29:I30)=0,"-",SUM(I29:I30))</f>
        <v>316</v>
      </c>
      <c r="J28" s="81">
        <f>IF(SUM(J29:J30)=0,"-",SUM(J29:J30))</f>
        <v>10</v>
      </c>
      <c r="K28" s="89">
        <f t="shared" si="1"/>
        <v>326</v>
      </c>
      <c r="L28" s="81">
        <f>IF(SUM(L29:L30)=0,"-",SUM(L29:L30))</f>
        <v>691</v>
      </c>
      <c r="M28" s="81">
        <f>IF(SUM(M29:M30)=0,"-",SUM(M29:M30))</f>
        <v>165</v>
      </c>
      <c r="N28" s="131">
        <f t="shared" si="2"/>
        <v>23.878437047756872</v>
      </c>
      <c r="P28" s="540"/>
    </row>
    <row r="29" spans="1:16" ht="13.5" customHeight="1">
      <c r="A29" s="539"/>
      <c r="C29" s="672"/>
      <c r="D29" s="449" t="s">
        <v>29</v>
      </c>
      <c r="E29" s="127">
        <v>567</v>
      </c>
      <c r="F29" s="127">
        <v>127</v>
      </c>
      <c r="G29" s="127">
        <v>6</v>
      </c>
      <c r="H29" s="89">
        <f t="shared" si="0"/>
        <v>133</v>
      </c>
      <c r="I29" s="127">
        <v>127</v>
      </c>
      <c r="J29" s="127">
        <v>6</v>
      </c>
      <c r="K29" s="89">
        <f t="shared" ref="K29:K30" si="3">IF(SUM(I29:J29)=0,"-",SUM(I29:J29))</f>
        <v>133</v>
      </c>
      <c r="L29" s="127">
        <v>355</v>
      </c>
      <c r="M29" s="127">
        <v>62</v>
      </c>
      <c r="N29" s="131">
        <f t="shared" ref="N29:N30" si="4">M29/L29*100</f>
        <v>17.464788732394364</v>
      </c>
      <c r="P29" s="540"/>
    </row>
    <row r="30" spans="1:16" ht="13.5" customHeight="1">
      <c r="A30" s="539"/>
      <c r="C30" s="673"/>
      <c r="D30" s="449" t="s">
        <v>30</v>
      </c>
      <c r="E30" s="127">
        <v>622</v>
      </c>
      <c r="F30" s="127">
        <v>189</v>
      </c>
      <c r="G30" s="127">
        <v>4</v>
      </c>
      <c r="H30" s="89">
        <f t="shared" si="0"/>
        <v>193</v>
      </c>
      <c r="I30" s="127">
        <v>189</v>
      </c>
      <c r="J30" s="127">
        <v>4</v>
      </c>
      <c r="K30" s="89">
        <f t="shared" si="3"/>
        <v>193</v>
      </c>
      <c r="L30" s="127">
        <v>336</v>
      </c>
      <c r="M30" s="127">
        <v>103</v>
      </c>
      <c r="N30" s="131">
        <f t="shared" si="4"/>
        <v>30.654761904761905</v>
      </c>
      <c r="P30" s="540"/>
    </row>
    <row r="31" spans="1:16" ht="13.5" customHeight="1">
      <c r="A31" s="539"/>
      <c r="C31" s="651" t="s">
        <v>35</v>
      </c>
      <c r="D31" s="421" t="s">
        <v>143</v>
      </c>
      <c r="E31" s="450">
        <v>34954</v>
      </c>
      <c r="F31" s="450">
        <v>5114</v>
      </c>
      <c r="G31" s="450">
        <v>509</v>
      </c>
      <c r="H31" s="451">
        <v>5623</v>
      </c>
      <c r="I31" s="450">
        <v>4404</v>
      </c>
      <c r="J31" s="450">
        <v>504</v>
      </c>
      <c r="K31" s="451">
        <v>4908</v>
      </c>
      <c r="L31" s="152">
        <v>19349</v>
      </c>
      <c r="M31" s="450">
        <v>2826</v>
      </c>
      <c r="N31" s="452">
        <v>14.605405964132515</v>
      </c>
      <c r="P31" s="540"/>
    </row>
    <row r="32" spans="1:16" ht="13.5" customHeight="1">
      <c r="A32" s="539"/>
      <c r="C32" s="652"/>
      <c r="D32" s="421" t="s">
        <v>29</v>
      </c>
      <c r="E32" s="450">
        <v>14952</v>
      </c>
      <c r="F32" s="450">
        <v>2147</v>
      </c>
      <c r="G32" s="450">
        <v>173</v>
      </c>
      <c r="H32" s="451">
        <v>2320</v>
      </c>
      <c r="I32" s="450">
        <v>1926</v>
      </c>
      <c r="J32" s="450">
        <v>173</v>
      </c>
      <c r="K32" s="451">
        <v>2099</v>
      </c>
      <c r="L32" s="152">
        <v>8764</v>
      </c>
      <c r="M32" s="450">
        <v>1209</v>
      </c>
      <c r="N32" s="452">
        <v>13.795070743952534</v>
      </c>
      <c r="P32" s="540"/>
    </row>
    <row r="33" spans="1:16" ht="13.5" customHeight="1">
      <c r="A33" s="539"/>
      <c r="C33" s="677"/>
      <c r="D33" s="421" t="s">
        <v>30</v>
      </c>
      <c r="E33" s="450">
        <v>20002</v>
      </c>
      <c r="F33" s="450">
        <v>2967</v>
      </c>
      <c r="G33" s="450">
        <v>336</v>
      </c>
      <c r="H33" s="451">
        <v>3303</v>
      </c>
      <c r="I33" s="450">
        <v>2478</v>
      </c>
      <c r="J33" s="450">
        <v>331</v>
      </c>
      <c r="K33" s="451">
        <v>2809</v>
      </c>
      <c r="L33" s="152">
        <v>10585</v>
      </c>
      <c r="M33" s="450">
        <v>1617</v>
      </c>
      <c r="N33" s="452">
        <v>15.276334435521965</v>
      </c>
      <c r="P33" s="540"/>
    </row>
    <row r="34" spans="1:16" ht="13.5" customHeight="1">
      <c r="A34" s="539"/>
      <c r="C34" s="674" t="s">
        <v>107</v>
      </c>
      <c r="D34" s="430" t="s">
        <v>143</v>
      </c>
      <c r="E34" s="431">
        <v>2057342</v>
      </c>
      <c r="F34" s="432">
        <v>159718</v>
      </c>
      <c r="G34" s="432">
        <v>38923</v>
      </c>
      <c r="H34" s="432">
        <v>198641</v>
      </c>
      <c r="I34" s="432">
        <v>3065</v>
      </c>
      <c r="J34" s="432">
        <v>400</v>
      </c>
      <c r="K34" s="432">
        <v>3465</v>
      </c>
      <c r="L34" s="432">
        <v>1219212</v>
      </c>
      <c r="M34" s="432">
        <v>115564</v>
      </c>
      <c r="N34" s="453">
        <v>9.4785812475598981</v>
      </c>
      <c r="P34" s="540"/>
    </row>
    <row r="35" spans="1:16" ht="13.5" customHeight="1">
      <c r="A35" s="539"/>
      <c r="C35" s="675"/>
      <c r="D35" s="454" t="s">
        <v>29</v>
      </c>
      <c r="E35" s="455">
        <v>820346</v>
      </c>
      <c r="F35" s="432">
        <v>65847</v>
      </c>
      <c r="G35" s="432">
        <v>15372</v>
      </c>
      <c r="H35" s="432">
        <v>81219</v>
      </c>
      <c r="I35" s="432">
        <v>2544</v>
      </c>
      <c r="J35" s="432">
        <v>310</v>
      </c>
      <c r="K35" s="432">
        <v>2854</v>
      </c>
      <c r="L35" s="432">
        <v>494214</v>
      </c>
      <c r="M35" s="432">
        <v>44457</v>
      </c>
      <c r="N35" s="453">
        <v>8.9954958783037302</v>
      </c>
      <c r="P35" s="540"/>
    </row>
    <row r="36" spans="1:16" ht="13.5" customHeight="1" thickBot="1">
      <c r="A36" s="539"/>
      <c r="C36" s="676"/>
      <c r="D36" s="456" t="s">
        <v>30</v>
      </c>
      <c r="E36" s="221">
        <v>1236996</v>
      </c>
      <c r="F36" s="216">
        <v>93871</v>
      </c>
      <c r="G36" s="216">
        <v>23551</v>
      </c>
      <c r="H36" s="216">
        <v>117422</v>
      </c>
      <c r="I36" s="216">
        <v>521</v>
      </c>
      <c r="J36" s="216">
        <v>90</v>
      </c>
      <c r="K36" s="216">
        <v>611</v>
      </c>
      <c r="L36" s="216">
        <v>724998</v>
      </c>
      <c r="M36" s="216">
        <v>71107</v>
      </c>
      <c r="N36" s="457">
        <v>9.8078891252113802</v>
      </c>
      <c r="P36" s="540"/>
    </row>
    <row r="37" spans="1:16" ht="6" customHeight="1">
      <c r="A37" s="539"/>
      <c r="C37" s="436"/>
      <c r="D37" s="436"/>
      <c r="E37" s="436"/>
      <c r="F37" s="437"/>
      <c r="G37" s="438"/>
      <c r="H37" s="438"/>
      <c r="I37" s="437"/>
      <c r="J37" s="437"/>
      <c r="K37" s="437"/>
      <c r="L37" s="437"/>
      <c r="M37" s="437"/>
      <c r="N37" s="437"/>
      <c r="P37" s="540"/>
    </row>
    <row r="38" spans="1:16" ht="10.5" customHeight="1">
      <c r="A38" s="539"/>
      <c r="C38" s="347" t="s">
        <v>259</v>
      </c>
      <c r="P38" s="540"/>
    </row>
    <row r="39" spans="1:16" ht="10.5" customHeight="1">
      <c r="A39" s="539"/>
      <c r="C39" s="280" t="s">
        <v>269</v>
      </c>
      <c r="P39" s="540"/>
    </row>
  </sheetData>
  <mergeCells count="22">
    <mergeCell ref="C22:C24"/>
    <mergeCell ref="C3:C6"/>
    <mergeCell ref="I5:K5"/>
    <mergeCell ref="F3:H4"/>
    <mergeCell ref="C7:C9"/>
    <mergeCell ref="E3:E6"/>
    <mergeCell ref="P1:P39"/>
    <mergeCell ref="A1:A39"/>
    <mergeCell ref="L3:N4"/>
    <mergeCell ref="I4:K4"/>
    <mergeCell ref="F5:F6"/>
    <mergeCell ref="G5:G6"/>
    <mergeCell ref="H5:H6"/>
    <mergeCell ref="N1:N2"/>
    <mergeCell ref="C25:C27"/>
    <mergeCell ref="C28:C30"/>
    <mergeCell ref="C13:C15"/>
    <mergeCell ref="C16:C18"/>
    <mergeCell ref="C34:C36"/>
    <mergeCell ref="C31:C33"/>
    <mergeCell ref="C19:C21"/>
    <mergeCell ref="C10:C12"/>
  </mergeCells>
  <phoneticPr fontId="3"/>
  <pageMargins left="0.31496062992125984" right="0.31496062992125984" top="0.94488188976377963" bottom="0.94488188976377963" header="0.31496062992125984" footer="0.31496062992125984"/>
  <pageSetup paperSize="9"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4"/>
  <sheetViews>
    <sheetView zoomScale="75" zoomScaleNormal="75" workbookViewId="0">
      <selection activeCell="L11" sqref="L11"/>
    </sheetView>
  </sheetViews>
  <sheetFormatPr defaultRowHeight="13.5"/>
  <cols>
    <col min="1" max="1" width="2.75" style="305" bestFit="1" customWidth="1"/>
    <col min="2" max="2" width="13.25" style="63" customWidth="1"/>
    <col min="3" max="3" width="15.875" style="51" customWidth="1"/>
    <col min="4" max="4" width="19.125" style="63" customWidth="1"/>
    <col min="5" max="5" width="19.125" style="66" customWidth="1"/>
    <col min="6" max="6" width="19.125" style="63" customWidth="1"/>
    <col min="7" max="7" width="19.125" style="66" customWidth="1"/>
    <col min="8" max="8" width="19.125" style="63" customWidth="1"/>
    <col min="9" max="9" width="13.75" style="63" customWidth="1"/>
    <col min="10" max="10" width="2.75" style="310" bestFit="1" customWidth="1"/>
    <col min="11" max="15" width="8.25" style="63" customWidth="1"/>
    <col min="16" max="259" width="9" style="63"/>
    <col min="260" max="260" width="30.25" style="63" customWidth="1"/>
    <col min="261" max="265" width="14.625" style="63" customWidth="1"/>
    <col min="266" max="271" width="8.25" style="63" customWidth="1"/>
    <col min="272" max="515" width="9" style="63"/>
    <col min="516" max="516" width="30.25" style="63" customWidth="1"/>
    <col min="517" max="521" width="14.625" style="63" customWidth="1"/>
    <col min="522" max="527" width="8.25" style="63" customWidth="1"/>
    <col min="528" max="771" width="9" style="63"/>
    <col min="772" max="772" width="30.25" style="63" customWidth="1"/>
    <col min="773" max="777" width="14.625" style="63" customWidth="1"/>
    <col min="778" max="783" width="8.25" style="63" customWidth="1"/>
    <col min="784" max="1027" width="9" style="63"/>
    <col min="1028" max="1028" width="30.25" style="63" customWidth="1"/>
    <col min="1029" max="1033" width="14.625" style="63" customWidth="1"/>
    <col min="1034" max="1039" width="8.25" style="63" customWidth="1"/>
    <col min="1040" max="1283" width="9" style="63"/>
    <col min="1284" max="1284" width="30.25" style="63" customWidth="1"/>
    <col min="1285" max="1289" width="14.625" style="63" customWidth="1"/>
    <col min="1290" max="1295" width="8.25" style="63" customWidth="1"/>
    <col min="1296" max="1539" width="9" style="63"/>
    <col min="1540" max="1540" width="30.25" style="63" customWidth="1"/>
    <col min="1541" max="1545" width="14.625" style="63" customWidth="1"/>
    <col min="1546" max="1551" width="8.25" style="63" customWidth="1"/>
    <col min="1552" max="1795" width="9" style="63"/>
    <col min="1796" max="1796" width="30.25" style="63" customWidth="1"/>
    <col min="1797" max="1801" width="14.625" style="63" customWidth="1"/>
    <col min="1802" max="1807" width="8.25" style="63" customWidth="1"/>
    <col min="1808" max="2051" width="9" style="63"/>
    <col min="2052" max="2052" width="30.25" style="63" customWidth="1"/>
    <col min="2053" max="2057" width="14.625" style="63" customWidth="1"/>
    <col min="2058" max="2063" width="8.25" style="63" customWidth="1"/>
    <col min="2064" max="2307" width="9" style="63"/>
    <col min="2308" max="2308" width="30.25" style="63" customWidth="1"/>
    <col min="2309" max="2313" width="14.625" style="63" customWidth="1"/>
    <col min="2314" max="2319" width="8.25" style="63" customWidth="1"/>
    <col min="2320" max="2563" width="9" style="63"/>
    <col min="2564" max="2564" width="30.25" style="63" customWidth="1"/>
    <col min="2565" max="2569" width="14.625" style="63" customWidth="1"/>
    <col min="2570" max="2575" width="8.25" style="63" customWidth="1"/>
    <col min="2576" max="2819" width="9" style="63"/>
    <col min="2820" max="2820" width="30.25" style="63" customWidth="1"/>
    <col min="2821" max="2825" width="14.625" style="63" customWidth="1"/>
    <col min="2826" max="2831" width="8.25" style="63" customWidth="1"/>
    <col min="2832" max="3075" width="9" style="63"/>
    <col min="3076" max="3076" width="30.25" style="63" customWidth="1"/>
    <col min="3077" max="3081" width="14.625" style="63" customWidth="1"/>
    <col min="3082" max="3087" width="8.25" style="63" customWidth="1"/>
    <col min="3088" max="3331" width="9" style="63"/>
    <col min="3332" max="3332" width="30.25" style="63" customWidth="1"/>
    <col min="3333" max="3337" width="14.625" style="63" customWidth="1"/>
    <col min="3338" max="3343" width="8.25" style="63" customWidth="1"/>
    <col min="3344" max="3587" width="9" style="63"/>
    <col min="3588" max="3588" width="30.25" style="63" customWidth="1"/>
    <col min="3589" max="3593" width="14.625" style="63" customWidth="1"/>
    <col min="3594" max="3599" width="8.25" style="63" customWidth="1"/>
    <col min="3600" max="3843" width="9" style="63"/>
    <col min="3844" max="3844" width="30.25" style="63" customWidth="1"/>
    <col min="3845" max="3849" width="14.625" style="63" customWidth="1"/>
    <col min="3850" max="3855" width="8.25" style="63" customWidth="1"/>
    <col min="3856" max="4099" width="9" style="63"/>
    <col min="4100" max="4100" width="30.25" style="63" customWidth="1"/>
    <col min="4101" max="4105" width="14.625" style="63" customWidth="1"/>
    <col min="4106" max="4111" width="8.25" style="63" customWidth="1"/>
    <col min="4112" max="4355" width="9" style="63"/>
    <col min="4356" max="4356" width="30.25" style="63" customWidth="1"/>
    <col min="4357" max="4361" width="14.625" style="63" customWidth="1"/>
    <col min="4362" max="4367" width="8.25" style="63" customWidth="1"/>
    <col min="4368" max="4611" width="9" style="63"/>
    <col min="4612" max="4612" width="30.25" style="63" customWidth="1"/>
    <col min="4613" max="4617" width="14.625" style="63" customWidth="1"/>
    <col min="4618" max="4623" width="8.25" style="63" customWidth="1"/>
    <col min="4624" max="4867" width="9" style="63"/>
    <col min="4868" max="4868" width="30.25" style="63" customWidth="1"/>
    <col min="4869" max="4873" width="14.625" style="63" customWidth="1"/>
    <col min="4874" max="4879" width="8.25" style="63" customWidth="1"/>
    <col min="4880" max="5123" width="9" style="63"/>
    <col min="5124" max="5124" width="30.25" style="63" customWidth="1"/>
    <col min="5125" max="5129" width="14.625" style="63" customWidth="1"/>
    <col min="5130" max="5135" width="8.25" style="63" customWidth="1"/>
    <col min="5136" max="5379" width="9" style="63"/>
    <col min="5380" max="5380" width="30.25" style="63" customWidth="1"/>
    <col min="5381" max="5385" width="14.625" style="63" customWidth="1"/>
    <col min="5386" max="5391" width="8.25" style="63" customWidth="1"/>
    <col min="5392" max="5635" width="9" style="63"/>
    <col min="5636" max="5636" width="30.25" style="63" customWidth="1"/>
    <col min="5637" max="5641" width="14.625" style="63" customWidth="1"/>
    <col min="5642" max="5647" width="8.25" style="63" customWidth="1"/>
    <col min="5648" max="5891" width="9" style="63"/>
    <col min="5892" max="5892" width="30.25" style="63" customWidth="1"/>
    <col min="5893" max="5897" width="14.625" style="63" customWidth="1"/>
    <col min="5898" max="5903" width="8.25" style="63" customWidth="1"/>
    <col min="5904" max="6147" width="9" style="63"/>
    <col min="6148" max="6148" width="30.25" style="63" customWidth="1"/>
    <col min="6149" max="6153" width="14.625" style="63" customWidth="1"/>
    <col min="6154" max="6159" width="8.25" style="63" customWidth="1"/>
    <col min="6160" max="6403" width="9" style="63"/>
    <col min="6404" max="6404" width="30.25" style="63" customWidth="1"/>
    <col min="6405" max="6409" width="14.625" style="63" customWidth="1"/>
    <col min="6410" max="6415" width="8.25" style="63" customWidth="1"/>
    <col min="6416" max="6659" width="9" style="63"/>
    <col min="6660" max="6660" width="30.25" style="63" customWidth="1"/>
    <col min="6661" max="6665" width="14.625" style="63" customWidth="1"/>
    <col min="6666" max="6671" width="8.25" style="63" customWidth="1"/>
    <col min="6672" max="6915" width="9" style="63"/>
    <col min="6916" max="6916" width="30.25" style="63" customWidth="1"/>
    <col min="6917" max="6921" width="14.625" style="63" customWidth="1"/>
    <col min="6922" max="6927" width="8.25" style="63" customWidth="1"/>
    <col min="6928" max="7171" width="9" style="63"/>
    <col min="7172" max="7172" width="30.25" style="63" customWidth="1"/>
    <col min="7173" max="7177" width="14.625" style="63" customWidth="1"/>
    <col min="7178" max="7183" width="8.25" style="63" customWidth="1"/>
    <col min="7184" max="7427" width="9" style="63"/>
    <col min="7428" max="7428" width="30.25" style="63" customWidth="1"/>
    <col min="7429" max="7433" width="14.625" style="63" customWidth="1"/>
    <col min="7434" max="7439" width="8.25" style="63" customWidth="1"/>
    <col min="7440" max="7683" width="9" style="63"/>
    <col min="7684" max="7684" width="30.25" style="63" customWidth="1"/>
    <col min="7685" max="7689" width="14.625" style="63" customWidth="1"/>
    <col min="7690" max="7695" width="8.25" style="63" customWidth="1"/>
    <col min="7696" max="7939" width="9" style="63"/>
    <col min="7940" max="7940" width="30.25" style="63" customWidth="1"/>
    <col min="7941" max="7945" width="14.625" style="63" customWidth="1"/>
    <col min="7946" max="7951" width="8.25" style="63" customWidth="1"/>
    <col min="7952" max="8195" width="9" style="63"/>
    <col min="8196" max="8196" width="30.25" style="63" customWidth="1"/>
    <col min="8197" max="8201" width="14.625" style="63" customWidth="1"/>
    <col min="8202" max="8207" width="8.25" style="63" customWidth="1"/>
    <col min="8208" max="8451" width="9" style="63"/>
    <col min="8452" max="8452" width="30.25" style="63" customWidth="1"/>
    <col min="8453" max="8457" width="14.625" style="63" customWidth="1"/>
    <col min="8458" max="8463" width="8.25" style="63" customWidth="1"/>
    <col min="8464" max="8707" width="9" style="63"/>
    <col min="8708" max="8708" width="30.25" style="63" customWidth="1"/>
    <col min="8709" max="8713" width="14.625" style="63" customWidth="1"/>
    <col min="8714" max="8719" width="8.25" style="63" customWidth="1"/>
    <col min="8720" max="8963" width="9" style="63"/>
    <col min="8964" max="8964" width="30.25" style="63" customWidth="1"/>
    <col min="8965" max="8969" width="14.625" style="63" customWidth="1"/>
    <col min="8970" max="8975" width="8.25" style="63" customWidth="1"/>
    <col min="8976" max="9219" width="9" style="63"/>
    <col min="9220" max="9220" width="30.25" style="63" customWidth="1"/>
    <col min="9221" max="9225" width="14.625" style="63" customWidth="1"/>
    <col min="9226" max="9231" width="8.25" style="63" customWidth="1"/>
    <col min="9232" max="9475" width="9" style="63"/>
    <col min="9476" max="9476" width="30.25" style="63" customWidth="1"/>
    <col min="9477" max="9481" width="14.625" style="63" customWidth="1"/>
    <col min="9482" max="9487" width="8.25" style="63" customWidth="1"/>
    <col min="9488" max="9731" width="9" style="63"/>
    <col min="9732" max="9732" width="30.25" style="63" customWidth="1"/>
    <col min="9733" max="9737" width="14.625" style="63" customWidth="1"/>
    <col min="9738" max="9743" width="8.25" style="63" customWidth="1"/>
    <col min="9744" max="9987" width="9" style="63"/>
    <col min="9988" max="9988" width="30.25" style="63" customWidth="1"/>
    <col min="9989" max="9993" width="14.625" style="63" customWidth="1"/>
    <col min="9994" max="9999" width="8.25" style="63" customWidth="1"/>
    <col min="10000" max="10243" width="9" style="63"/>
    <col min="10244" max="10244" width="30.25" style="63" customWidth="1"/>
    <col min="10245" max="10249" width="14.625" style="63" customWidth="1"/>
    <col min="10250" max="10255" width="8.25" style="63" customWidth="1"/>
    <col min="10256" max="10499" width="9" style="63"/>
    <col min="10500" max="10500" width="30.25" style="63" customWidth="1"/>
    <col min="10501" max="10505" width="14.625" style="63" customWidth="1"/>
    <col min="10506" max="10511" width="8.25" style="63" customWidth="1"/>
    <col min="10512" max="10755" width="9" style="63"/>
    <col min="10756" max="10756" width="30.25" style="63" customWidth="1"/>
    <col min="10757" max="10761" width="14.625" style="63" customWidth="1"/>
    <col min="10762" max="10767" width="8.25" style="63" customWidth="1"/>
    <col min="10768" max="11011" width="9" style="63"/>
    <col min="11012" max="11012" width="30.25" style="63" customWidth="1"/>
    <col min="11013" max="11017" width="14.625" style="63" customWidth="1"/>
    <col min="11018" max="11023" width="8.25" style="63" customWidth="1"/>
    <col min="11024" max="11267" width="9" style="63"/>
    <col min="11268" max="11268" width="30.25" style="63" customWidth="1"/>
    <col min="11269" max="11273" width="14.625" style="63" customWidth="1"/>
    <col min="11274" max="11279" width="8.25" style="63" customWidth="1"/>
    <col min="11280" max="11523" width="9" style="63"/>
    <col min="11524" max="11524" width="30.25" style="63" customWidth="1"/>
    <col min="11525" max="11529" width="14.625" style="63" customWidth="1"/>
    <col min="11530" max="11535" width="8.25" style="63" customWidth="1"/>
    <col min="11536" max="11779" width="9" style="63"/>
    <col min="11780" max="11780" width="30.25" style="63" customWidth="1"/>
    <col min="11781" max="11785" width="14.625" style="63" customWidth="1"/>
    <col min="11786" max="11791" width="8.25" style="63" customWidth="1"/>
    <col min="11792" max="12035" width="9" style="63"/>
    <col min="12036" max="12036" width="30.25" style="63" customWidth="1"/>
    <col min="12037" max="12041" width="14.625" style="63" customWidth="1"/>
    <col min="12042" max="12047" width="8.25" style="63" customWidth="1"/>
    <col min="12048" max="12291" width="9" style="63"/>
    <col min="12292" max="12292" width="30.25" style="63" customWidth="1"/>
    <col min="12293" max="12297" width="14.625" style="63" customWidth="1"/>
    <col min="12298" max="12303" width="8.25" style="63" customWidth="1"/>
    <col min="12304" max="12547" width="9" style="63"/>
    <col min="12548" max="12548" width="30.25" style="63" customWidth="1"/>
    <col min="12549" max="12553" width="14.625" style="63" customWidth="1"/>
    <col min="12554" max="12559" width="8.25" style="63" customWidth="1"/>
    <col min="12560" max="12803" width="9" style="63"/>
    <col min="12804" max="12804" width="30.25" style="63" customWidth="1"/>
    <col min="12805" max="12809" width="14.625" style="63" customWidth="1"/>
    <col min="12810" max="12815" width="8.25" style="63" customWidth="1"/>
    <col min="12816" max="13059" width="9" style="63"/>
    <col min="13060" max="13060" width="30.25" style="63" customWidth="1"/>
    <col min="13061" max="13065" width="14.625" style="63" customWidth="1"/>
    <col min="13066" max="13071" width="8.25" style="63" customWidth="1"/>
    <col min="13072" max="13315" width="9" style="63"/>
    <col min="13316" max="13316" width="30.25" style="63" customWidth="1"/>
    <col min="13317" max="13321" width="14.625" style="63" customWidth="1"/>
    <col min="13322" max="13327" width="8.25" style="63" customWidth="1"/>
    <col min="13328" max="13571" width="9" style="63"/>
    <col min="13572" max="13572" width="30.25" style="63" customWidth="1"/>
    <col min="13573" max="13577" width="14.625" style="63" customWidth="1"/>
    <col min="13578" max="13583" width="8.25" style="63" customWidth="1"/>
    <col min="13584" max="13827" width="9" style="63"/>
    <col min="13828" max="13828" width="30.25" style="63" customWidth="1"/>
    <col min="13829" max="13833" width="14.625" style="63" customWidth="1"/>
    <col min="13834" max="13839" width="8.25" style="63" customWidth="1"/>
    <col min="13840" max="14083" width="9" style="63"/>
    <col min="14084" max="14084" width="30.25" style="63" customWidth="1"/>
    <col min="14085" max="14089" width="14.625" style="63" customWidth="1"/>
    <col min="14090" max="14095" width="8.25" style="63" customWidth="1"/>
    <col min="14096" max="14339" width="9" style="63"/>
    <col min="14340" max="14340" width="30.25" style="63" customWidth="1"/>
    <col min="14341" max="14345" width="14.625" style="63" customWidth="1"/>
    <col min="14346" max="14351" width="8.25" style="63" customWidth="1"/>
    <col min="14352" max="14595" width="9" style="63"/>
    <col min="14596" max="14596" width="30.25" style="63" customWidth="1"/>
    <col min="14597" max="14601" width="14.625" style="63" customWidth="1"/>
    <col min="14602" max="14607" width="8.25" style="63" customWidth="1"/>
    <col min="14608" max="14851" width="9" style="63"/>
    <col min="14852" max="14852" width="30.25" style="63" customWidth="1"/>
    <col min="14853" max="14857" width="14.625" style="63" customWidth="1"/>
    <col min="14858" max="14863" width="8.25" style="63" customWidth="1"/>
    <col min="14864" max="15107" width="9" style="63"/>
    <col min="15108" max="15108" width="30.25" style="63" customWidth="1"/>
    <col min="15109" max="15113" width="14.625" style="63" customWidth="1"/>
    <col min="15114" max="15119" width="8.25" style="63" customWidth="1"/>
    <col min="15120" max="15363" width="9" style="63"/>
    <col min="15364" max="15364" width="30.25" style="63" customWidth="1"/>
    <col min="15365" max="15369" width="14.625" style="63" customWidth="1"/>
    <col min="15370" max="15375" width="8.25" style="63" customWidth="1"/>
    <col min="15376" max="15619" width="9" style="63"/>
    <col min="15620" max="15620" width="30.25" style="63" customWidth="1"/>
    <col min="15621" max="15625" width="14.625" style="63" customWidth="1"/>
    <col min="15626" max="15631" width="8.25" style="63" customWidth="1"/>
    <col min="15632" max="15875" width="9" style="63"/>
    <col min="15876" max="15876" width="30.25" style="63" customWidth="1"/>
    <col min="15877" max="15881" width="14.625" style="63" customWidth="1"/>
    <col min="15882" max="15887" width="8.25" style="63" customWidth="1"/>
    <col min="15888" max="16131" width="9" style="63"/>
    <col min="16132" max="16132" width="30.25" style="63" customWidth="1"/>
    <col min="16133" max="16137" width="14.625" style="63" customWidth="1"/>
    <col min="16138" max="16143" width="8.25" style="63" customWidth="1"/>
    <col min="16144" max="16384" width="9" style="63"/>
  </cols>
  <sheetData>
    <row r="1" spans="1:15" ht="18.75" customHeight="1">
      <c r="A1" s="688" t="s">
        <v>570</v>
      </c>
      <c r="C1" s="289" t="s">
        <v>284</v>
      </c>
      <c r="D1" s="230"/>
      <c r="E1" s="50"/>
      <c r="F1" s="66"/>
      <c r="G1" s="63"/>
      <c r="H1" s="76"/>
      <c r="J1" s="541" t="s">
        <v>256</v>
      </c>
    </row>
    <row r="2" spans="1:15" ht="14.25" thickBot="1">
      <c r="A2" s="688"/>
      <c r="C2" s="63"/>
      <c r="D2" s="375"/>
      <c r="E2" s="375"/>
      <c r="F2" s="375"/>
      <c r="G2" s="375"/>
      <c r="H2" s="376" t="s">
        <v>526</v>
      </c>
      <c r="I2" s="375"/>
      <c r="J2" s="541"/>
      <c r="K2" s="375"/>
      <c r="L2" s="375"/>
      <c r="M2" s="375"/>
      <c r="N2" s="375"/>
      <c r="O2" s="376"/>
    </row>
    <row r="3" spans="1:15" ht="23.25" customHeight="1">
      <c r="A3" s="688"/>
      <c r="C3" s="678"/>
      <c r="D3" s="602" t="s">
        <v>151</v>
      </c>
      <c r="E3" s="647"/>
      <c r="F3" s="647"/>
      <c r="G3" s="647"/>
      <c r="H3" s="648"/>
      <c r="J3" s="541"/>
    </row>
    <row r="4" spans="1:15" ht="9.75" customHeight="1">
      <c r="A4" s="688"/>
      <c r="C4" s="679"/>
      <c r="D4" s="691" t="s">
        <v>132</v>
      </c>
      <c r="E4" s="624" t="s">
        <v>152</v>
      </c>
      <c r="F4" s="624" t="s">
        <v>153</v>
      </c>
      <c r="G4" s="624" t="s">
        <v>154</v>
      </c>
      <c r="H4" s="689" t="s">
        <v>149</v>
      </c>
      <c r="J4" s="541"/>
    </row>
    <row r="5" spans="1:15" ht="9.75" customHeight="1">
      <c r="A5" s="688"/>
      <c r="C5" s="679"/>
      <c r="D5" s="692"/>
      <c r="E5" s="693"/>
      <c r="F5" s="693"/>
      <c r="G5" s="693"/>
      <c r="H5" s="690"/>
      <c r="J5" s="541"/>
    </row>
    <row r="6" spans="1:15" ht="9.75" customHeight="1">
      <c r="A6" s="688"/>
      <c r="C6" s="679"/>
      <c r="D6" s="692"/>
      <c r="E6" s="693"/>
      <c r="F6" s="693"/>
      <c r="G6" s="693"/>
      <c r="H6" s="690"/>
      <c r="J6" s="541"/>
    </row>
    <row r="7" spans="1:15" ht="9.75" customHeight="1">
      <c r="A7" s="688"/>
      <c r="C7" s="679"/>
      <c r="D7" s="692"/>
      <c r="E7" s="693"/>
      <c r="F7" s="693"/>
      <c r="G7" s="693"/>
      <c r="H7" s="690"/>
      <c r="J7" s="541"/>
    </row>
    <row r="8" spans="1:15" ht="9.75" customHeight="1">
      <c r="A8" s="688"/>
      <c r="C8" s="679"/>
      <c r="D8" s="692"/>
      <c r="E8" s="693"/>
      <c r="F8" s="693"/>
      <c r="G8" s="693"/>
      <c r="H8" s="690"/>
      <c r="J8" s="541"/>
    </row>
    <row r="9" spans="1:15" ht="15" customHeight="1">
      <c r="A9" s="688"/>
      <c r="C9" s="680"/>
      <c r="D9" s="458" t="s">
        <v>155</v>
      </c>
      <c r="E9" s="459" t="s">
        <v>156</v>
      </c>
      <c r="F9" s="459" t="s">
        <v>157</v>
      </c>
      <c r="G9" s="460" t="s">
        <v>158</v>
      </c>
      <c r="H9" s="461" t="s">
        <v>159</v>
      </c>
      <c r="J9" s="541"/>
    </row>
    <row r="10" spans="1:15" ht="34.5" customHeight="1">
      <c r="A10" s="688"/>
      <c r="C10" s="88" t="s">
        <v>123</v>
      </c>
      <c r="D10" s="462">
        <v>5880</v>
      </c>
      <c r="E10" s="462">
        <v>396</v>
      </c>
      <c r="F10" s="462">
        <v>441</v>
      </c>
      <c r="G10" s="462">
        <v>38</v>
      </c>
      <c r="H10" s="463">
        <f t="shared" ref="H10:H17" si="0">(E10+F10-G10)/D10*100</f>
        <v>13.588435374149659</v>
      </c>
      <c r="J10" s="541"/>
    </row>
    <row r="11" spans="1:15" ht="34.5" customHeight="1">
      <c r="A11" s="688"/>
      <c r="C11" s="88" t="s">
        <v>124</v>
      </c>
      <c r="D11" s="462">
        <v>3869</v>
      </c>
      <c r="E11" s="462">
        <v>934</v>
      </c>
      <c r="F11" s="462">
        <v>876</v>
      </c>
      <c r="G11" s="462">
        <v>0</v>
      </c>
      <c r="H11" s="463">
        <f t="shared" si="0"/>
        <v>46.782114241406049</v>
      </c>
      <c r="J11" s="541"/>
    </row>
    <row r="12" spans="1:15" ht="34.5" customHeight="1">
      <c r="A12" s="688"/>
      <c r="C12" s="88" t="s">
        <v>125</v>
      </c>
      <c r="D12" s="462">
        <v>877</v>
      </c>
      <c r="E12" s="462">
        <v>360</v>
      </c>
      <c r="F12" s="462">
        <v>272</v>
      </c>
      <c r="G12" s="462">
        <v>223</v>
      </c>
      <c r="H12" s="463">
        <f t="shared" si="0"/>
        <v>46.636259977194982</v>
      </c>
      <c r="I12" s="66"/>
      <c r="J12" s="541"/>
      <c r="L12" s="66"/>
    </row>
    <row r="13" spans="1:15" ht="34.5" customHeight="1">
      <c r="A13" s="688"/>
      <c r="C13" s="88" t="s">
        <v>126</v>
      </c>
      <c r="D13" s="462">
        <v>930</v>
      </c>
      <c r="E13" s="462">
        <v>235</v>
      </c>
      <c r="F13" s="462">
        <v>210</v>
      </c>
      <c r="G13" s="462">
        <v>157</v>
      </c>
      <c r="H13" s="463">
        <f t="shared" si="0"/>
        <v>30.967741935483872</v>
      </c>
      <c r="J13" s="541"/>
    </row>
    <row r="14" spans="1:15" ht="34.5" customHeight="1">
      <c r="A14" s="688"/>
      <c r="C14" s="88" t="s">
        <v>127</v>
      </c>
      <c r="D14" s="462">
        <v>768</v>
      </c>
      <c r="E14" s="462">
        <v>200</v>
      </c>
      <c r="F14" s="462">
        <v>176</v>
      </c>
      <c r="G14" s="462">
        <v>103</v>
      </c>
      <c r="H14" s="463">
        <f t="shared" si="0"/>
        <v>35.546875</v>
      </c>
      <c r="J14" s="541"/>
    </row>
    <row r="15" spans="1:15" ht="34.5" customHeight="1">
      <c r="A15" s="688"/>
      <c r="C15" s="88" t="s">
        <v>128</v>
      </c>
      <c r="D15" s="462">
        <v>1291</v>
      </c>
      <c r="E15" s="462">
        <v>110</v>
      </c>
      <c r="F15" s="462">
        <v>99</v>
      </c>
      <c r="G15" s="462">
        <v>0</v>
      </c>
      <c r="H15" s="463">
        <f t="shared" si="0"/>
        <v>16.189000774593339</v>
      </c>
      <c r="I15" s="66"/>
      <c r="J15" s="541"/>
      <c r="L15" s="66"/>
    </row>
    <row r="16" spans="1:15" ht="34.5" customHeight="1">
      <c r="A16" s="688"/>
      <c r="C16" s="88" t="s">
        <v>129</v>
      </c>
      <c r="D16" s="462">
        <v>180</v>
      </c>
      <c r="E16" s="462">
        <v>22</v>
      </c>
      <c r="F16" s="462">
        <v>21</v>
      </c>
      <c r="G16" s="462">
        <v>0</v>
      </c>
      <c r="H16" s="463">
        <f t="shared" si="0"/>
        <v>23.888888888888889</v>
      </c>
      <c r="J16" s="541"/>
    </row>
    <row r="17" spans="1:10" ht="34.5" customHeight="1">
      <c r="A17" s="688"/>
      <c r="C17" s="88" t="s">
        <v>130</v>
      </c>
      <c r="D17" s="462">
        <v>460</v>
      </c>
      <c r="E17" s="462">
        <v>107</v>
      </c>
      <c r="F17" s="462">
        <v>96</v>
      </c>
      <c r="G17" s="462">
        <v>38</v>
      </c>
      <c r="H17" s="463">
        <f t="shared" si="0"/>
        <v>35.869565217391305</v>
      </c>
      <c r="J17" s="541"/>
    </row>
    <row r="18" spans="1:10" ht="34.5" customHeight="1">
      <c r="A18" s="688"/>
      <c r="C18" s="464" t="s">
        <v>35</v>
      </c>
      <c r="D18" s="465">
        <v>14255</v>
      </c>
      <c r="E18" s="465">
        <v>2364</v>
      </c>
      <c r="F18" s="465">
        <v>2191</v>
      </c>
      <c r="G18" s="465">
        <v>559</v>
      </c>
      <c r="H18" s="466">
        <v>28.032269379165204</v>
      </c>
      <c r="J18" s="541"/>
    </row>
    <row r="19" spans="1:10" ht="34.5" customHeight="1" thickBot="1">
      <c r="A19" s="688"/>
      <c r="C19" s="143" t="s">
        <v>107</v>
      </c>
      <c r="D19" s="467">
        <v>1041378</v>
      </c>
      <c r="E19" s="467">
        <v>151425</v>
      </c>
      <c r="F19" s="467">
        <v>177992</v>
      </c>
      <c r="G19" s="467">
        <v>15965</v>
      </c>
      <c r="H19" s="468">
        <v>31</v>
      </c>
      <c r="J19" s="541"/>
    </row>
    <row r="20" spans="1:10" ht="5.25" customHeight="1">
      <c r="A20" s="688"/>
      <c r="D20" s="51"/>
      <c r="E20" s="51"/>
      <c r="F20" s="51"/>
      <c r="G20" s="51"/>
      <c r="J20" s="541"/>
    </row>
    <row r="21" spans="1:10">
      <c r="A21" s="688"/>
      <c r="C21" s="347" t="s">
        <v>259</v>
      </c>
      <c r="D21" s="51"/>
      <c r="E21" s="50"/>
      <c r="F21" s="141"/>
      <c r="G21" s="50"/>
      <c r="H21" s="141"/>
      <c r="J21" s="541"/>
    </row>
    <row r="22" spans="1:10">
      <c r="A22" s="688"/>
      <c r="C22" s="280" t="s">
        <v>270</v>
      </c>
      <c r="D22" s="51"/>
      <c r="E22" s="51"/>
      <c r="F22" s="51"/>
      <c r="G22" s="51"/>
      <c r="J22" s="541"/>
    </row>
    <row r="23" spans="1:10">
      <c r="A23" s="469"/>
      <c r="D23" s="51"/>
      <c r="E23" s="51"/>
      <c r="F23" s="51"/>
      <c r="G23" s="51"/>
      <c r="J23" s="316"/>
    </row>
    <row r="24" spans="1:10">
      <c r="A24" s="469"/>
      <c r="D24" s="51"/>
      <c r="E24" s="63"/>
      <c r="F24" s="66"/>
      <c r="G24" s="63"/>
      <c r="H24" s="66"/>
      <c r="J24" s="316"/>
    </row>
    <row r="25" spans="1:10">
      <c r="A25" s="469"/>
      <c r="D25" s="51"/>
      <c r="E25" s="63"/>
      <c r="F25" s="66"/>
      <c r="G25" s="63"/>
      <c r="H25" s="66"/>
      <c r="J25" s="316"/>
    </row>
    <row r="26" spans="1:10">
      <c r="A26" s="469"/>
      <c r="D26" s="51"/>
      <c r="E26" s="63"/>
      <c r="F26" s="66"/>
      <c r="G26" s="63"/>
      <c r="H26" s="66"/>
      <c r="J26" s="316"/>
    </row>
    <row r="27" spans="1:10">
      <c r="A27" s="469"/>
      <c r="D27" s="51"/>
      <c r="E27" s="63"/>
      <c r="F27" s="66"/>
      <c r="G27" s="63"/>
      <c r="H27" s="66"/>
      <c r="J27" s="316"/>
    </row>
    <row r="28" spans="1:10">
      <c r="A28" s="469"/>
      <c r="D28" s="51"/>
      <c r="E28" s="63"/>
      <c r="F28" s="66"/>
      <c r="G28" s="63"/>
      <c r="H28" s="66"/>
      <c r="J28" s="478"/>
    </row>
    <row r="29" spans="1:10">
      <c r="A29" s="469"/>
      <c r="J29" s="316"/>
    </row>
    <row r="30" spans="1:10">
      <c r="A30" s="469"/>
      <c r="J30" s="316"/>
    </row>
    <row r="31" spans="1:10">
      <c r="A31" s="469"/>
    </row>
    <row r="33" spans="10:10">
      <c r="J33" s="9"/>
    </row>
    <row r="34" spans="10:10">
      <c r="J34" s="9"/>
    </row>
  </sheetData>
  <mergeCells count="9">
    <mergeCell ref="C3:C9"/>
    <mergeCell ref="A1:A22"/>
    <mergeCell ref="J1:J22"/>
    <mergeCell ref="H4:H8"/>
    <mergeCell ref="D3:H3"/>
    <mergeCell ref="D4:D8"/>
    <mergeCell ref="E4:E8"/>
    <mergeCell ref="F4:F8"/>
    <mergeCell ref="G4:G8"/>
  </mergeCells>
  <phoneticPr fontId="3"/>
  <pageMargins left="0.31496062992125984" right="0.31496062992125984" top="0.94488188976377963" bottom="0.94488188976377963" header="0.31496062992125984" footer="0.31496062992125984"/>
  <pageSetup paperSize="9"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2"/>
  <sheetViews>
    <sheetView zoomScale="75" zoomScaleNormal="75" workbookViewId="0">
      <selection activeCell="M13" sqref="M13"/>
    </sheetView>
  </sheetViews>
  <sheetFormatPr defaultRowHeight="13.5"/>
  <cols>
    <col min="1" max="1" width="2.75" style="305" bestFit="1" customWidth="1"/>
    <col min="2" max="2" width="12.125" style="63" customWidth="1"/>
    <col min="3" max="3" width="15.625" style="51" customWidth="1"/>
    <col min="4" max="8" width="19.75" style="63" customWidth="1"/>
    <col min="9" max="9" width="11.125" style="63" customWidth="1"/>
    <col min="10" max="10" width="2.75" style="310" bestFit="1" customWidth="1"/>
    <col min="11" max="15" width="8.25" style="63" customWidth="1"/>
    <col min="16" max="259" width="9" style="63"/>
    <col min="260" max="260" width="30.875" style="63" customWidth="1"/>
    <col min="261" max="265" width="15.625" style="63" customWidth="1"/>
    <col min="266" max="271" width="8.25" style="63" customWidth="1"/>
    <col min="272" max="515" width="9" style="63"/>
    <col min="516" max="516" width="30.875" style="63" customWidth="1"/>
    <col min="517" max="521" width="15.625" style="63" customWidth="1"/>
    <col min="522" max="527" width="8.25" style="63" customWidth="1"/>
    <col min="528" max="771" width="9" style="63"/>
    <col min="772" max="772" width="30.875" style="63" customWidth="1"/>
    <col min="773" max="777" width="15.625" style="63" customWidth="1"/>
    <col min="778" max="783" width="8.25" style="63" customWidth="1"/>
    <col min="784" max="1027" width="9" style="63"/>
    <col min="1028" max="1028" width="30.875" style="63" customWidth="1"/>
    <col min="1029" max="1033" width="15.625" style="63" customWidth="1"/>
    <col min="1034" max="1039" width="8.25" style="63" customWidth="1"/>
    <col min="1040" max="1283" width="9" style="63"/>
    <col min="1284" max="1284" width="30.875" style="63" customWidth="1"/>
    <col min="1285" max="1289" width="15.625" style="63" customWidth="1"/>
    <col min="1290" max="1295" width="8.25" style="63" customWidth="1"/>
    <col min="1296" max="1539" width="9" style="63"/>
    <col min="1540" max="1540" width="30.875" style="63" customWidth="1"/>
    <col min="1541" max="1545" width="15.625" style="63" customWidth="1"/>
    <col min="1546" max="1551" width="8.25" style="63" customWidth="1"/>
    <col min="1552" max="1795" width="9" style="63"/>
    <col min="1796" max="1796" width="30.875" style="63" customWidth="1"/>
    <col min="1797" max="1801" width="15.625" style="63" customWidth="1"/>
    <col min="1802" max="1807" width="8.25" style="63" customWidth="1"/>
    <col min="1808" max="2051" width="9" style="63"/>
    <col min="2052" max="2052" width="30.875" style="63" customWidth="1"/>
    <col min="2053" max="2057" width="15.625" style="63" customWidth="1"/>
    <col min="2058" max="2063" width="8.25" style="63" customWidth="1"/>
    <col min="2064" max="2307" width="9" style="63"/>
    <col min="2308" max="2308" width="30.875" style="63" customWidth="1"/>
    <col min="2309" max="2313" width="15.625" style="63" customWidth="1"/>
    <col min="2314" max="2319" width="8.25" style="63" customWidth="1"/>
    <col min="2320" max="2563" width="9" style="63"/>
    <col min="2564" max="2564" width="30.875" style="63" customWidth="1"/>
    <col min="2565" max="2569" width="15.625" style="63" customWidth="1"/>
    <col min="2570" max="2575" width="8.25" style="63" customWidth="1"/>
    <col min="2576" max="2819" width="9" style="63"/>
    <col min="2820" max="2820" width="30.875" style="63" customWidth="1"/>
    <col min="2821" max="2825" width="15.625" style="63" customWidth="1"/>
    <col min="2826" max="2831" width="8.25" style="63" customWidth="1"/>
    <col min="2832" max="3075" width="9" style="63"/>
    <col min="3076" max="3076" width="30.875" style="63" customWidth="1"/>
    <col min="3077" max="3081" width="15.625" style="63" customWidth="1"/>
    <col min="3082" max="3087" width="8.25" style="63" customWidth="1"/>
    <col min="3088" max="3331" width="9" style="63"/>
    <col min="3332" max="3332" width="30.875" style="63" customWidth="1"/>
    <col min="3333" max="3337" width="15.625" style="63" customWidth="1"/>
    <col min="3338" max="3343" width="8.25" style="63" customWidth="1"/>
    <col min="3344" max="3587" width="9" style="63"/>
    <col min="3588" max="3588" width="30.875" style="63" customWidth="1"/>
    <col min="3589" max="3593" width="15.625" style="63" customWidth="1"/>
    <col min="3594" max="3599" width="8.25" style="63" customWidth="1"/>
    <col min="3600" max="3843" width="9" style="63"/>
    <col min="3844" max="3844" width="30.875" style="63" customWidth="1"/>
    <col min="3845" max="3849" width="15.625" style="63" customWidth="1"/>
    <col min="3850" max="3855" width="8.25" style="63" customWidth="1"/>
    <col min="3856" max="4099" width="9" style="63"/>
    <col min="4100" max="4100" width="30.875" style="63" customWidth="1"/>
    <col min="4101" max="4105" width="15.625" style="63" customWidth="1"/>
    <col min="4106" max="4111" width="8.25" style="63" customWidth="1"/>
    <col min="4112" max="4355" width="9" style="63"/>
    <col min="4356" max="4356" width="30.875" style="63" customWidth="1"/>
    <col min="4357" max="4361" width="15.625" style="63" customWidth="1"/>
    <col min="4362" max="4367" width="8.25" style="63" customWidth="1"/>
    <col min="4368" max="4611" width="9" style="63"/>
    <col min="4612" max="4612" width="30.875" style="63" customWidth="1"/>
    <col min="4613" max="4617" width="15.625" style="63" customWidth="1"/>
    <col min="4618" max="4623" width="8.25" style="63" customWidth="1"/>
    <col min="4624" max="4867" width="9" style="63"/>
    <col min="4868" max="4868" width="30.875" style="63" customWidth="1"/>
    <col min="4869" max="4873" width="15.625" style="63" customWidth="1"/>
    <col min="4874" max="4879" width="8.25" style="63" customWidth="1"/>
    <col min="4880" max="5123" width="9" style="63"/>
    <col min="5124" max="5124" width="30.875" style="63" customWidth="1"/>
    <col min="5125" max="5129" width="15.625" style="63" customWidth="1"/>
    <col min="5130" max="5135" width="8.25" style="63" customWidth="1"/>
    <col min="5136" max="5379" width="9" style="63"/>
    <col min="5380" max="5380" width="30.875" style="63" customWidth="1"/>
    <col min="5381" max="5385" width="15.625" style="63" customWidth="1"/>
    <col min="5386" max="5391" width="8.25" style="63" customWidth="1"/>
    <col min="5392" max="5635" width="9" style="63"/>
    <col min="5636" max="5636" width="30.875" style="63" customWidth="1"/>
    <col min="5637" max="5641" width="15.625" style="63" customWidth="1"/>
    <col min="5642" max="5647" width="8.25" style="63" customWidth="1"/>
    <col min="5648" max="5891" width="9" style="63"/>
    <col min="5892" max="5892" width="30.875" style="63" customWidth="1"/>
    <col min="5893" max="5897" width="15.625" style="63" customWidth="1"/>
    <col min="5898" max="5903" width="8.25" style="63" customWidth="1"/>
    <col min="5904" max="6147" width="9" style="63"/>
    <col min="6148" max="6148" width="30.875" style="63" customWidth="1"/>
    <col min="6149" max="6153" width="15.625" style="63" customWidth="1"/>
    <col min="6154" max="6159" width="8.25" style="63" customWidth="1"/>
    <col min="6160" max="6403" width="9" style="63"/>
    <col min="6404" max="6404" width="30.875" style="63" customWidth="1"/>
    <col min="6405" max="6409" width="15.625" style="63" customWidth="1"/>
    <col min="6410" max="6415" width="8.25" style="63" customWidth="1"/>
    <col min="6416" max="6659" width="9" style="63"/>
    <col min="6660" max="6660" width="30.875" style="63" customWidth="1"/>
    <col min="6661" max="6665" width="15.625" style="63" customWidth="1"/>
    <col min="6666" max="6671" width="8.25" style="63" customWidth="1"/>
    <col min="6672" max="6915" width="9" style="63"/>
    <col min="6916" max="6916" width="30.875" style="63" customWidth="1"/>
    <col min="6917" max="6921" width="15.625" style="63" customWidth="1"/>
    <col min="6922" max="6927" width="8.25" style="63" customWidth="1"/>
    <col min="6928" max="7171" width="9" style="63"/>
    <col min="7172" max="7172" width="30.875" style="63" customWidth="1"/>
    <col min="7173" max="7177" width="15.625" style="63" customWidth="1"/>
    <col min="7178" max="7183" width="8.25" style="63" customWidth="1"/>
    <col min="7184" max="7427" width="9" style="63"/>
    <col min="7428" max="7428" width="30.875" style="63" customWidth="1"/>
    <col min="7429" max="7433" width="15.625" style="63" customWidth="1"/>
    <col min="7434" max="7439" width="8.25" style="63" customWidth="1"/>
    <col min="7440" max="7683" width="9" style="63"/>
    <col min="7684" max="7684" width="30.875" style="63" customWidth="1"/>
    <col min="7685" max="7689" width="15.625" style="63" customWidth="1"/>
    <col min="7690" max="7695" width="8.25" style="63" customWidth="1"/>
    <col min="7696" max="7939" width="9" style="63"/>
    <col min="7940" max="7940" width="30.875" style="63" customWidth="1"/>
    <col min="7941" max="7945" width="15.625" style="63" customWidth="1"/>
    <col min="7946" max="7951" width="8.25" style="63" customWidth="1"/>
    <col min="7952" max="8195" width="9" style="63"/>
    <col min="8196" max="8196" width="30.875" style="63" customWidth="1"/>
    <col min="8197" max="8201" width="15.625" style="63" customWidth="1"/>
    <col min="8202" max="8207" width="8.25" style="63" customWidth="1"/>
    <col min="8208" max="8451" width="9" style="63"/>
    <col min="8452" max="8452" width="30.875" style="63" customWidth="1"/>
    <col min="8453" max="8457" width="15.625" style="63" customWidth="1"/>
    <col min="8458" max="8463" width="8.25" style="63" customWidth="1"/>
    <col min="8464" max="8707" width="9" style="63"/>
    <col min="8708" max="8708" width="30.875" style="63" customWidth="1"/>
    <col min="8709" max="8713" width="15.625" style="63" customWidth="1"/>
    <col min="8714" max="8719" width="8.25" style="63" customWidth="1"/>
    <col min="8720" max="8963" width="9" style="63"/>
    <col min="8964" max="8964" width="30.875" style="63" customWidth="1"/>
    <col min="8965" max="8969" width="15.625" style="63" customWidth="1"/>
    <col min="8970" max="8975" width="8.25" style="63" customWidth="1"/>
    <col min="8976" max="9219" width="9" style="63"/>
    <col min="9220" max="9220" width="30.875" style="63" customWidth="1"/>
    <col min="9221" max="9225" width="15.625" style="63" customWidth="1"/>
    <col min="9226" max="9231" width="8.25" style="63" customWidth="1"/>
    <col min="9232" max="9475" width="9" style="63"/>
    <col min="9476" max="9476" width="30.875" style="63" customWidth="1"/>
    <col min="9477" max="9481" width="15.625" style="63" customWidth="1"/>
    <col min="9482" max="9487" width="8.25" style="63" customWidth="1"/>
    <col min="9488" max="9731" width="9" style="63"/>
    <col min="9732" max="9732" width="30.875" style="63" customWidth="1"/>
    <col min="9733" max="9737" width="15.625" style="63" customWidth="1"/>
    <col min="9738" max="9743" width="8.25" style="63" customWidth="1"/>
    <col min="9744" max="9987" width="9" style="63"/>
    <col min="9988" max="9988" width="30.875" style="63" customWidth="1"/>
    <col min="9989" max="9993" width="15.625" style="63" customWidth="1"/>
    <col min="9994" max="9999" width="8.25" style="63" customWidth="1"/>
    <col min="10000" max="10243" width="9" style="63"/>
    <col min="10244" max="10244" width="30.875" style="63" customWidth="1"/>
    <col min="10245" max="10249" width="15.625" style="63" customWidth="1"/>
    <col min="10250" max="10255" width="8.25" style="63" customWidth="1"/>
    <col min="10256" max="10499" width="9" style="63"/>
    <col min="10500" max="10500" width="30.875" style="63" customWidth="1"/>
    <col min="10501" max="10505" width="15.625" style="63" customWidth="1"/>
    <col min="10506" max="10511" width="8.25" style="63" customWidth="1"/>
    <col min="10512" max="10755" width="9" style="63"/>
    <col min="10756" max="10756" width="30.875" style="63" customWidth="1"/>
    <col min="10757" max="10761" width="15.625" style="63" customWidth="1"/>
    <col min="10762" max="10767" width="8.25" style="63" customWidth="1"/>
    <col min="10768" max="11011" width="9" style="63"/>
    <col min="11012" max="11012" width="30.875" style="63" customWidth="1"/>
    <col min="11013" max="11017" width="15.625" style="63" customWidth="1"/>
    <col min="11018" max="11023" width="8.25" style="63" customWidth="1"/>
    <col min="11024" max="11267" width="9" style="63"/>
    <col min="11268" max="11268" width="30.875" style="63" customWidth="1"/>
    <col min="11269" max="11273" width="15.625" style="63" customWidth="1"/>
    <col min="11274" max="11279" width="8.25" style="63" customWidth="1"/>
    <col min="11280" max="11523" width="9" style="63"/>
    <col min="11524" max="11524" width="30.875" style="63" customWidth="1"/>
    <col min="11525" max="11529" width="15.625" style="63" customWidth="1"/>
    <col min="11530" max="11535" width="8.25" style="63" customWidth="1"/>
    <col min="11536" max="11779" width="9" style="63"/>
    <col min="11780" max="11780" width="30.875" style="63" customWidth="1"/>
    <col min="11781" max="11785" width="15.625" style="63" customWidth="1"/>
    <col min="11786" max="11791" width="8.25" style="63" customWidth="1"/>
    <col min="11792" max="12035" width="9" style="63"/>
    <col min="12036" max="12036" width="30.875" style="63" customWidth="1"/>
    <col min="12037" max="12041" width="15.625" style="63" customWidth="1"/>
    <col min="12042" max="12047" width="8.25" style="63" customWidth="1"/>
    <col min="12048" max="12291" width="9" style="63"/>
    <col min="12292" max="12292" width="30.875" style="63" customWidth="1"/>
    <col min="12293" max="12297" width="15.625" style="63" customWidth="1"/>
    <col min="12298" max="12303" width="8.25" style="63" customWidth="1"/>
    <col min="12304" max="12547" width="9" style="63"/>
    <col min="12548" max="12548" width="30.875" style="63" customWidth="1"/>
    <col min="12549" max="12553" width="15.625" style="63" customWidth="1"/>
    <col min="12554" max="12559" width="8.25" style="63" customWidth="1"/>
    <col min="12560" max="12803" width="9" style="63"/>
    <col min="12804" max="12804" width="30.875" style="63" customWidth="1"/>
    <col min="12805" max="12809" width="15.625" style="63" customWidth="1"/>
    <col min="12810" max="12815" width="8.25" style="63" customWidth="1"/>
    <col min="12816" max="13059" width="9" style="63"/>
    <col min="13060" max="13060" width="30.875" style="63" customWidth="1"/>
    <col min="13061" max="13065" width="15.625" style="63" customWidth="1"/>
    <col min="13066" max="13071" width="8.25" style="63" customWidth="1"/>
    <col min="13072" max="13315" width="9" style="63"/>
    <col min="13316" max="13316" width="30.875" style="63" customWidth="1"/>
    <col min="13317" max="13321" width="15.625" style="63" customWidth="1"/>
    <col min="13322" max="13327" width="8.25" style="63" customWidth="1"/>
    <col min="13328" max="13571" width="9" style="63"/>
    <col min="13572" max="13572" width="30.875" style="63" customWidth="1"/>
    <col min="13573" max="13577" width="15.625" style="63" customWidth="1"/>
    <col min="13578" max="13583" width="8.25" style="63" customWidth="1"/>
    <col min="13584" max="13827" width="9" style="63"/>
    <col min="13828" max="13828" width="30.875" style="63" customWidth="1"/>
    <col min="13829" max="13833" width="15.625" style="63" customWidth="1"/>
    <col min="13834" max="13839" width="8.25" style="63" customWidth="1"/>
    <col min="13840" max="14083" width="9" style="63"/>
    <col min="14084" max="14084" width="30.875" style="63" customWidth="1"/>
    <col min="14085" max="14089" width="15.625" style="63" customWidth="1"/>
    <col min="14090" max="14095" width="8.25" style="63" customWidth="1"/>
    <col min="14096" max="14339" width="9" style="63"/>
    <col min="14340" max="14340" width="30.875" style="63" customWidth="1"/>
    <col min="14341" max="14345" width="15.625" style="63" customWidth="1"/>
    <col min="14346" max="14351" width="8.25" style="63" customWidth="1"/>
    <col min="14352" max="14595" width="9" style="63"/>
    <col min="14596" max="14596" width="30.875" style="63" customWidth="1"/>
    <col min="14597" max="14601" width="15.625" style="63" customWidth="1"/>
    <col min="14602" max="14607" width="8.25" style="63" customWidth="1"/>
    <col min="14608" max="14851" width="9" style="63"/>
    <col min="14852" max="14852" width="30.875" style="63" customWidth="1"/>
    <col min="14853" max="14857" width="15.625" style="63" customWidth="1"/>
    <col min="14858" max="14863" width="8.25" style="63" customWidth="1"/>
    <col min="14864" max="15107" width="9" style="63"/>
    <col min="15108" max="15108" width="30.875" style="63" customWidth="1"/>
    <col min="15109" max="15113" width="15.625" style="63" customWidth="1"/>
    <col min="15114" max="15119" width="8.25" style="63" customWidth="1"/>
    <col min="15120" max="15363" width="9" style="63"/>
    <col min="15364" max="15364" width="30.875" style="63" customWidth="1"/>
    <col min="15365" max="15369" width="15.625" style="63" customWidth="1"/>
    <col min="15370" max="15375" width="8.25" style="63" customWidth="1"/>
    <col min="15376" max="15619" width="9" style="63"/>
    <col min="15620" max="15620" width="30.875" style="63" customWidth="1"/>
    <col min="15621" max="15625" width="15.625" style="63" customWidth="1"/>
    <col min="15626" max="15631" width="8.25" style="63" customWidth="1"/>
    <col min="15632" max="15875" width="9" style="63"/>
    <col min="15876" max="15876" width="30.875" style="63" customWidth="1"/>
    <col min="15877" max="15881" width="15.625" style="63" customWidth="1"/>
    <col min="15882" max="15887" width="8.25" style="63" customWidth="1"/>
    <col min="15888" max="16131" width="9" style="63"/>
    <col min="16132" max="16132" width="30.875" style="63" customWidth="1"/>
    <col min="16133" max="16137" width="15.625" style="63" customWidth="1"/>
    <col min="16138" max="16143" width="8.25" style="63" customWidth="1"/>
    <col min="16144" max="16384" width="9" style="63"/>
  </cols>
  <sheetData>
    <row r="1" spans="1:12" ht="18.75" customHeight="1">
      <c r="A1" s="688" t="s">
        <v>571</v>
      </c>
      <c r="C1" s="289" t="s">
        <v>285</v>
      </c>
      <c r="D1" s="66"/>
      <c r="E1" s="66"/>
      <c r="H1" s="76"/>
      <c r="J1" s="540" t="s">
        <v>256</v>
      </c>
    </row>
    <row r="2" spans="1:12" ht="14.25" thickBot="1">
      <c r="A2" s="688"/>
      <c r="C2" s="230"/>
      <c r="D2" s="66"/>
      <c r="E2" s="66"/>
      <c r="H2" s="76" t="s">
        <v>524</v>
      </c>
      <c r="J2" s="540"/>
    </row>
    <row r="3" spans="1:12" ht="18.75" customHeight="1">
      <c r="A3" s="688"/>
      <c r="C3" s="678"/>
      <c r="D3" s="602" t="s">
        <v>160</v>
      </c>
      <c r="E3" s="647"/>
      <c r="F3" s="647"/>
      <c r="G3" s="647"/>
      <c r="H3" s="648"/>
      <c r="J3" s="540"/>
    </row>
    <row r="4" spans="1:12" ht="12" customHeight="1">
      <c r="A4" s="688"/>
      <c r="C4" s="679"/>
      <c r="D4" s="691" t="s">
        <v>132</v>
      </c>
      <c r="E4" s="624" t="s">
        <v>161</v>
      </c>
      <c r="F4" s="624" t="s">
        <v>153</v>
      </c>
      <c r="G4" s="624" t="s">
        <v>154</v>
      </c>
      <c r="H4" s="689" t="s">
        <v>149</v>
      </c>
      <c r="J4" s="540"/>
    </row>
    <row r="5" spans="1:12" ht="12" customHeight="1">
      <c r="A5" s="688"/>
      <c r="C5" s="679"/>
      <c r="D5" s="692"/>
      <c r="E5" s="693"/>
      <c r="F5" s="693"/>
      <c r="G5" s="693"/>
      <c r="H5" s="690"/>
      <c r="J5" s="540"/>
    </row>
    <row r="6" spans="1:12" ht="12" customHeight="1">
      <c r="A6" s="688"/>
      <c r="C6" s="679"/>
      <c r="D6" s="692"/>
      <c r="E6" s="693"/>
      <c r="F6" s="693"/>
      <c r="G6" s="693"/>
      <c r="H6" s="690"/>
      <c r="J6" s="540"/>
    </row>
    <row r="7" spans="1:12" ht="12" customHeight="1">
      <c r="A7" s="688"/>
      <c r="C7" s="679"/>
      <c r="D7" s="692"/>
      <c r="E7" s="693"/>
      <c r="F7" s="693"/>
      <c r="G7" s="693"/>
      <c r="H7" s="690"/>
      <c r="J7" s="540"/>
    </row>
    <row r="8" spans="1:12" ht="4.5" customHeight="1">
      <c r="A8" s="688"/>
      <c r="C8" s="679"/>
      <c r="D8" s="692"/>
      <c r="E8" s="693"/>
      <c r="F8" s="693"/>
      <c r="G8" s="693"/>
      <c r="H8" s="690"/>
      <c r="J8" s="540"/>
    </row>
    <row r="9" spans="1:12" ht="15" customHeight="1">
      <c r="A9" s="688"/>
      <c r="C9" s="680"/>
      <c r="D9" s="458" t="s">
        <v>155</v>
      </c>
      <c r="E9" s="459" t="s">
        <v>156</v>
      </c>
      <c r="F9" s="459" t="s">
        <v>157</v>
      </c>
      <c r="G9" s="460" t="s">
        <v>158</v>
      </c>
      <c r="H9" s="461" t="s">
        <v>159</v>
      </c>
      <c r="J9" s="540"/>
    </row>
    <row r="10" spans="1:12" ht="36" customHeight="1">
      <c r="A10" s="688"/>
      <c r="C10" s="470" t="s">
        <v>123</v>
      </c>
      <c r="D10" s="462">
        <v>4390</v>
      </c>
      <c r="E10" s="462">
        <v>461</v>
      </c>
      <c r="F10" s="462">
        <v>461</v>
      </c>
      <c r="G10" s="462">
        <v>89</v>
      </c>
      <c r="H10" s="463">
        <f t="shared" ref="H10:H17" si="0">(E10+F10-G10)/D10*100</f>
        <v>18.974943052391797</v>
      </c>
      <c r="J10" s="540"/>
    </row>
    <row r="11" spans="1:12" ht="36" customHeight="1">
      <c r="A11" s="688"/>
      <c r="C11" s="470" t="s">
        <v>124</v>
      </c>
      <c r="D11" s="462">
        <v>2775</v>
      </c>
      <c r="E11" s="462">
        <v>731</v>
      </c>
      <c r="F11" s="462">
        <v>731</v>
      </c>
      <c r="G11" s="462">
        <v>6</v>
      </c>
      <c r="H11" s="463">
        <f t="shared" si="0"/>
        <v>52.468468468468465</v>
      </c>
      <c r="J11" s="540"/>
    </row>
    <row r="12" spans="1:12" ht="36" customHeight="1">
      <c r="A12" s="688"/>
      <c r="C12" s="470" t="s">
        <v>125</v>
      </c>
      <c r="D12" s="462">
        <v>703</v>
      </c>
      <c r="E12" s="462">
        <v>255</v>
      </c>
      <c r="F12" s="462">
        <v>255</v>
      </c>
      <c r="G12" s="462">
        <v>190</v>
      </c>
      <c r="H12" s="463">
        <f t="shared" si="0"/>
        <v>45.519203413940254</v>
      </c>
      <c r="I12" s="66"/>
      <c r="J12" s="540"/>
      <c r="L12" s="66"/>
    </row>
    <row r="13" spans="1:12" ht="36" customHeight="1">
      <c r="A13" s="688"/>
      <c r="C13" s="470" t="s">
        <v>126</v>
      </c>
      <c r="D13" s="462">
        <v>695</v>
      </c>
      <c r="E13" s="462">
        <v>187</v>
      </c>
      <c r="F13" s="462">
        <v>187</v>
      </c>
      <c r="G13" s="462">
        <v>128</v>
      </c>
      <c r="H13" s="463">
        <f t="shared" si="0"/>
        <v>35.39568345323741</v>
      </c>
      <c r="J13" s="540"/>
    </row>
    <row r="14" spans="1:12" ht="36" customHeight="1">
      <c r="A14" s="688"/>
      <c r="C14" s="470" t="s">
        <v>127</v>
      </c>
      <c r="D14" s="462">
        <v>605</v>
      </c>
      <c r="E14" s="462">
        <v>178</v>
      </c>
      <c r="F14" s="462">
        <v>178</v>
      </c>
      <c r="G14" s="462">
        <v>90</v>
      </c>
      <c r="H14" s="463">
        <f t="shared" si="0"/>
        <v>43.966942148760332</v>
      </c>
      <c r="J14" s="540"/>
    </row>
    <row r="15" spans="1:12" ht="36" customHeight="1">
      <c r="A15" s="688"/>
      <c r="C15" s="470" t="s">
        <v>128</v>
      </c>
      <c r="D15" s="462">
        <v>956</v>
      </c>
      <c r="E15" s="462">
        <v>109</v>
      </c>
      <c r="F15" s="462">
        <v>109</v>
      </c>
      <c r="G15" s="462">
        <v>0</v>
      </c>
      <c r="H15" s="463">
        <f t="shared" si="0"/>
        <v>22.80334728033473</v>
      </c>
      <c r="I15" s="66"/>
      <c r="J15" s="540"/>
      <c r="L15" s="66"/>
    </row>
    <row r="16" spans="1:12" ht="36" customHeight="1">
      <c r="A16" s="688"/>
      <c r="C16" s="470" t="s">
        <v>129</v>
      </c>
      <c r="D16" s="462">
        <v>135</v>
      </c>
      <c r="E16" s="462">
        <v>16</v>
      </c>
      <c r="F16" s="462">
        <v>16</v>
      </c>
      <c r="G16" s="462">
        <v>0</v>
      </c>
      <c r="H16" s="463">
        <f t="shared" si="0"/>
        <v>23.703703703703706</v>
      </c>
      <c r="J16" s="540"/>
    </row>
    <row r="17" spans="1:10" ht="36" customHeight="1">
      <c r="A17" s="688"/>
      <c r="C17" s="470" t="s">
        <v>130</v>
      </c>
      <c r="D17" s="462">
        <v>336</v>
      </c>
      <c r="E17" s="462">
        <v>59</v>
      </c>
      <c r="F17" s="462">
        <v>88</v>
      </c>
      <c r="G17" s="462">
        <v>25</v>
      </c>
      <c r="H17" s="463">
        <f t="shared" si="0"/>
        <v>36.30952380952381</v>
      </c>
      <c r="J17" s="540"/>
    </row>
    <row r="18" spans="1:10" ht="36" customHeight="1">
      <c r="A18" s="688"/>
      <c r="C18" s="471" t="s">
        <v>35</v>
      </c>
      <c r="D18" s="465">
        <v>10595</v>
      </c>
      <c r="E18" s="465">
        <v>1996</v>
      </c>
      <c r="F18" s="465">
        <v>2025</v>
      </c>
      <c r="G18" s="465">
        <v>528</v>
      </c>
      <c r="H18" s="466">
        <v>32.968381311939595</v>
      </c>
      <c r="J18" s="540"/>
    </row>
    <row r="19" spans="1:10" ht="36" customHeight="1" thickBot="1">
      <c r="A19" s="688"/>
      <c r="C19" s="472" t="s">
        <v>107</v>
      </c>
      <c r="D19" s="467">
        <v>733099</v>
      </c>
      <c r="E19" s="467">
        <v>106030</v>
      </c>
      <c r="F19" s="467">
        <v>113751</v>
      </c>
      <c r="G19" s="467">
        <v>7874</v>
      </c>
      <c r="H19" s="473">
        <v>29.5</v>
      </c>
      <c r="J19" s="540"/>
    </row>
    <row r="20" spans="1:10" ht="6" customHeight="1">
      <c r="A20" s="688"/>
      <c r="C20" s="474"/>
      <c r="D20" s="438"/>
      <c r="E20" s="438"/>
      <c r="F20" s="439"/>
      <c r="G20" s="439"/>
      <c r="H20" s="439"/>
      <c r="J20" s="540"/>
    </row>
    <row r="21" spans="1:10" ht="9.75" customHeight="1">
      <c r="A21" s="688"/>
      <c r="C21" s="347" t="s">
        <v>259</v>
      </c>
      <c r="D21" s="66"/>
      <c r="E21" s="66"/>
      <c r="J21" s="540"/>
    </row>
    <row r="22" spans="1:10" ht="9.75" customHeight="1">
      <c r="A22" s="688"/>
      <c r="C22" s="280" t="s">
        <v>269</v>
      </c>
      <c r="D22" s="66"/>
      <c r="E22" s="66"/>
      <c r="J22" s="540"/>
    </row>
    <row r="23" spans="1:10">
      <c r="A23" s="469"/>
      <c r="D23" s="66"/>
      <c r="E23" s="66"/>
      <c r="J23" s="316"/>
    </row>
    <row r="24" spans="1:10">
      <c r="A24" s="469"/>
      <c r="D24" s="66"/>
      <c r="E24" s="66"/>
      <c r="J24" s="316"/>
    </row>
    <row r="25" spans="1:10">
      <c r="A25" s="469"/>
      <c r="D25" s="66"/>
      <c r="E25" s="66"/>
      <c r="J25" s="316"/>
    </row>
    <row r="26" spans="1:10">
      <c r="A26" s="469"/>
      <c r="J26" s="478"/>
    </row>
    <row r="27" spans="1:10">
      <c r="A27" s="469"/>
      <c r="J27" s="316"/>
    </row>
    <row r="28" spans="1:10">
      <c r="A28" s="469"/>
      <c r="J28" s="316"/>
    </row>
    <row r="29" spans="1:10">
      <c r="A29" s="469"/>
    </row>
    <row r="30" spans="1:10">
      <c r="A30" s="469"/>
    </row>
    <row r="31" spans="1:10">
      <c r="J31" s="9"/>
    </row>
    <row r="32" spans="1:10">
      <c r="J32" s="9"/>
    </row>
  </sheetData>
  <mergeCells count="9">
    <mergeCell ref="C3:C9"/>
    <mergeCell ref="A1:A22"/>
    <mergeCell ref="J1:J22"/>
    <mergeCell ref="H4:H8"/>
    <mergeCell ref="D3:H3"/>
    <mergeCell ref="D4:D8"/>
    <mergeCell ref="E4:E8"/>
    <mergeCell ref="F4:F8"/>
    <mergeCell ref="G4:G8"/>
  </mergeCells>
  <phoneticPr fontId="3"/>
  <pageMargins left="0.31496062992125984" right="0.31496062992125984" top="0.94488188976377963" bottom="0.94488188976377963" header="0.31496062992125984" footer="0.31496062992125984"/>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94"/>
  <sheetViews>
    <sheetView view="pageBreakPreview" topLeftCell="A73" zoomScale="75" zoomScaleNormal="100" zoomScaleSheetLayoutView="75" workbookViewId="0">
      <selection activeCell="B90" sqref="B90"/>
    </sheetView>
  </sheetViews>
  <sheetFormatPr defaultRowHeight="12.75" customHeight="1"/>
  <cols>
    <col min="1" max="1" width="3.25" style="310" bestFit="1" customWidth="1"/>
    <col min="2" max="2" width="36.125" style="310" customWidth="1"/>
    <col min="3" max="3" width="8.5" style="311" bestFit="1" customWidth="1"/>
    <col min="4" max="4" width="27.25" style="310" customWidth="1"/>
    <col min="5" max="5" width="12.125" style="311" customWidth="1"/>
    <col min="6" max="6" width="1.5" style="310" customWidth="1"/>
    <col min="7" max="8" width="11.25" style="310" customWidth="1"/>
    <col min="9" max="9" width="4.125" style="310" customWidth="1"/>
    <col min="10" max="16384" width="9" style="310"/>
  </cols>
  <sheetData>
    <row r="1" spans="1:8" s="305" customFormat="1" ht="17.25" customHeight="1">
      <c r="B1" s="486" t="s">
        <v>255</v>
      </c>
      <c r="C1" s="486"/>
      <c r="D1" s="486"/>
      <c r="E1" s="486"/>
      <c r="F1" s="309"/>
      <c r="G1" s="309"/>
    </row>
    <row r="2" spans="1:8" ht="18.75" customHeight="1"/>
    <row r="3" spans="1:8" ht="18.75" customHeight="1"/>
    <row r="4" spans="1:8" ht="18.75" customHeight="1">
      <c r="A4" s="312"/>
      <c r="B4" s="485" t="s">
        <v>286</v>
      </c>
      <c r="C4" s="485"/>
      <c r="D4" s="485"/>
      <c r="E4" s="485"/>
    </row>
    <row r="5" spans="1:8" ht="18.75" customHeight="1">
      <c r="A5" s="311"/>
      <c r="E5" s="313" t="s">
        <v>555</v>
      </c>
    </row>
    <row r="6" spans="1:8" ht="18.75" customHeight="1">
      <c r="A6" s="311"/>
      <c r="B6" s="310" t="s">
        <v>401</v>
      </c>
    </row>
    <row r="7" spans="1:8" ht="18.75" customHeight="1">
      <c r="A7" s="311"/>
      <c r="B7" s="314" t="s">
        <v>287</v>
      </c>
      <c r="C7" s="314" t="s">
        <v>403</v>
      </c>
      <c r="D7" s="314" t="s">
        <v>288</v>
      </c>
      <c r="E7" s="314" t="s">
        <v>289</v>
      </c>
    </row>
    <row r="8" spans="1:8" ht="18.75" customHeight="1">
      <c r="A8" s="311">
        <v>1</v>
      </c>
      <c r="B8" s="315" t="s">
        <v>290</v>
      </c>
      <c r="C8" s="314" t="s">
        <v>291</v>
      </c>
      <c r="D8" s="315" t="s">
        <v>292</v>
      </c>
      <c r="E8" s="314" t="s">
        <v>318</v>
      </c>
      <c r="H8" s="316"/>
    </row>
    <row r="9" spans="1:8" ht="18.75" customHeight="1">
      <c r="A9" s="311">
        <v>2</v>
      </c>
      <c r="B9" s="315" t="s">
        <v>293</v>
      </c>
      <c r="C9" s="314" t="s">
        <v>294</v>
      </c>
      <c r="D9" s="315" t="s">
        <v>295</v>
      </c>
      <c r="E9" s="314" t="s">
        <v>319</v>
      </c>
      <c r="H9" s="316"/>
    </row>
    <row r="10" spans="1:8" ht="18.75" customHeight="1">
      <c r="A10" s="311">
        <v>3</v>
      </c>
      <c r="B10" s="315" t="s">
        <v>296</v>
      </c>
      <c r="C10" s="314" t="s">
        <v>297</v>
      </c>
      <c r="D10" s="315" t="s">
        <v>298</v>
      </c>
      <c r="E10" s="314" t="s">
        <v>314</v>
      </c>
      <c r="H10" s="316"/>
    </row>
    <row r="11" spans="1:8" ht="18.75" customHeight="1">
      <c r="A11" s="311">
        <v>4</v>
      </c>
      <c r="B11" s="315" t="s">
        <v>299</v>
      </c>
      <c r="C11" s="314" t="s">
        <v>300</v>
      </c>
      <c r="D11" s="315" t="s">
        <v>301</v>
      </c>
      <c r="E11" s="314" t="s">
        <v>320</v>
      </c>
      <c r="H11" s="316"/>
    </row>
    <row r="12" spans="1:8" ht="18.75" customHeight="1">
      <c r="A12" s="311">
        <v>5</v>
      </c>
      <c r="B12" s="315" t="s">
        <v>302</v>
      </c>
      <c r="C12" s="314" t="s">
        <v>303</v>
      </c>
      <c r="D12" s="315" t="s">
        <v>304</v>
      </c>
      <c r="E12" s="314" t="s">
        <v>321</v>
      </c>
      <c r="H12" s="316"/>
    </row>
    <row r="13" spans="1:8" ht="18.75" customHeight="1">
      <c r="A13" s="311">
        <v>6</v>
      </c>
      <c r="B13" s="315" t="s">
        <v>305</v>
      </c>
      <c r="C13" s="314" t="s">
        <v>306</v>
      </c>
      <c r="D13" s="315" t="s">
        <v>307</v>
      </c>
      <c r="E13" s="314" t="s">
        <v>315</v>
      </c>
      <c r="H13" s="316"/>
    </row>
    <row r="14" spans="1:8" ht="18.75" customHeight="1">
      <c r="A14" s="311">
        <v>7</v>
      </c>
      <c r="B14" s="315" t="s">
        <v>308</v>
      </c>
      <c r="C14" s="314" t="s">
        <v>309</v>
      </c>
      <c r="D14" s="315" t="s">
        <v>310</v>
      </c>
      <c r="E14" s="314" t="s">
        <v>316</v>
      </c>
      <c r="H14" s="316"/>
    </row>
    <row r="15" spans="1:8" ht="18.75" customHeight="1">
      <c r="A15" s="311">
        <v>8</v>
      </c>
      <c r="B15" s="315" t="s">
        <v>311</v>
      </c>
      <c r="C15" s="314" t="s">
        <v>312</v>
      </c>
      <c r="D15" s="315" t="s">
        <v>313</v>
      </c>
      <c r="E15" s="314" t="s">
        <v>317</v>
      </c>
      <c r="H15" s="316"/>
    </row>
    <row r="16" spans="1:8" ht="18.75" customHeight="1">
      <c r="A16" s="311"/>
    </row>
    <row r="17" spans="1:7" ht="18.75" customHeight="1">
      <c r="A17" s="311"/>
      <c r="B17" s="310" t="s">
        <v>402</v>
      </c>
    </row>
    <row r="18" spans="1:7" ht="18.75" customHeight="1">
      <c r="A18" s="311"/>
      <c r="B18" s="314" t="s">
        <v>287</v>
      </c>
      <c r="C18" s="314" t="s">
        <v>403</v>
      </c>
      <c r="D18" s="314" t="s">
        <v>288</v>
      </c>
      <c r="E18" s="314" t="s">
        <v>289</v>
      </c>
    </row>
    <row r="19" spans="1:7" ht="18.75" customHeight="1">
      <c r="A19" s="311">
        <v>1</v>
      </c>
      <c r="B19" s="315" t="s">
        <v>324</v>
      </c>
      <c r="C19" s="314" t="s">
        <v>330</v>
      </c>
      <c r="D19" s="315" t="s">
        <v>405</v>
      </c>
      <c r="E19" s="314" t="s">
        <v>334</v>
      </c>
    </row>
    <row r="20" spans="1:7" ht="18.75" customHeight="1">
      <c r="A20" s="311">
        <v>2</v>
      </c>
      <c r="B20" s="315" t="s">
        <v>325</v>
      </c>
      <c r="C20" s="314" t="s">
        <v>331</v>
      </c>
      <c r="D20" s="315" t="s">
        <v>326</v>
      </c>
      <c r="E20" s="314" t="s">
        <v>335</v>
      </c>
    </row>
    <row r="21" spans="1:7" ht="18.75" customHeight="1">
      <c r="A21" s="311">
        <v>3</v>
      </c>
      <c r="B21" s="315" t="s">
        <v>327</v>
      </c>
      <c r="C21" s="314" t="s">
        <v>332</v>
      </c>
      <c r="D21" s="315" t="s">
        <v>328</v>
      </c>
      <c r="E21" s="314" t="s">
        <v>336</v>
      </c>
    </row>
    <row r="22" spans="1:7" ht="18.75" customHeight="1">
      <c r="A22" s="311"/>
    </row>
    <row r="23" spans="1:7" ht="18.75" customHeight="1">
      <c r="B23" s="310" t="s">
        <v>537</v>
      </c>
    </row>
    <row r="24" spans="1:7" ht="18.75" customHeight="1">
      <c r="A24" s="311"/>
      <c r="B24" s="314" t="s">
        <v>287</v>
      </c>
      <c r="C24" s="314" t="s">
        <v>403</v>
      </c>
      <c r="D24" s="314" t="s">
        <v>288</v>
      </c>
      <c r="E24" s="314" t="s">
        <v>289</v>
      </c>
    </row>
    <row r="25" spans="1:7" s="320" customFormat="1" ht="18.75" customHeight="1">
      <c r="A25" s="317"/>
      <c r="B25" s="318" t="s">
        <v>322</v>
      </c>
      <c r="C25" s="319" t="s">
        <v>329</v>
      </c>
      <c r="D25" s="318" t="s">
        <v>323</v>
      </c>
      <c r="E25" s="319" t="s">
        <v>333</v>
      </c>
    </row>
    <row r="26" spans="1:7" ht="18.75" customHeight="1">
      <c r="A26" s="310">
        <v>3</v>
      </c>
      <c r="B26" s="315" t="s">
        <v>337</v>
      </c>
      <c r="C26" s="314" t="s">
        <v>338</v>
      </c>
      <c r="D26" s="315" t="s">
        <v>339</v>
      </c>
      <c r="E26" s="314" t="s">
        <v>384</v>
      </c>
      <c r="G26" s="310">
        <v>1</v>
      </c>
    </row>
    <row r="27" spans="1:7" ht="18.75" customHeight="1">
      <c r="A27" s="310">
        <v>4</v>
      </c>
      <c r="B27" s="315" t="s">
        <v>340</v>
      </c>
      <c r="C27" s="314" t="s">
        <v>341</v>
      </c>
      <c r="D27" s="315" t="s">
        <v>407</v>
      </c>
      <c r="E27" s="314" t="s">
        <v>385</v>
      </c>
      <c r="G27" s="310">
        <v>2</v>
      </c>
    </row>
    <row r="28" spans="1:7" ht="18.75" customHeight="1">
      <c r="A28" s="310">
        <v>6</v>
      </c>
      <c r="B28" s="315" t="s">
        <v>342</v>
      </c>
      <c r="C28" s="314" t="s">
        <v>343</v>
      </c>
      <c r="D28" s="315" t="s">
        <v>344</v>
      </c>
      <c r="E28" s="314" t="s">
        <v>386</v>
      </c>
      <c r="G28" s="310">
        <v>3</v>
      </c>
    </row>
    <row r="29" spans="1:7" ht="18.75" customHeight="1">
      <c r="A29" s="310">
        <v>7</v>
      </c>
      <c r="B29" s="315" t="s">
        <v>345</v>
      </c>
      <c r="C29" s="314" t="s">
        <v>343</v>
      </c>
      <c r="D29" s="315" t="s">
        <v>346</v>
      </c>
      <c r="E29" s="314" t="s">
        <v>387</v>
      </c>
      <c r="G29" s="310">
        <v>4</v>
      </c>
    </row>
    <row r="30" spans="1:7" ht="18.75" customHeight="1">
      <c r="A30" s="310">
        <v>8</v>
      </c>
      <c r="B30" s="315" t="s">
        <v>347</v>
      </c>
      <c r="C30" s="314" t="s">
        <v>348</v>
      </c>
      <c r="D30" s="315" t="s">
        <v>349</v>
      </c>
      <c r="E30" s="314" t="s">
        <v>388</v>
      </c>
      <c r="G30" s="310">
        <v>5</v>
      </c>
    </row>
    <row r="31" spans="1:7" ht="18.75" customHeight="1">
      <c r="A31" s="310">
        <v>10</v>
      </c>
      <c r="B31" s="315" t="s">
        <v>350</v>
      </c>
      <c r="C31" s="314" t="s">
        <v>351</v>
      </c>
      <c r="D31" s="315" t="s">
        <v>352</v>
      </c>
      <c r="E31" s="314" t="s">
        <v>389</v>
      </c>
      <c r="G31" s="310">
        <v>6</v>
      </c>
    </row>
    <row r="32" spans="1:7" ht="18.75" customHeight="1">
      <c r="A32" s="310">
        <v>13</v>
      </c>
      <c r="B32" s="315" t="s">
        <v>353</v>
      </c>
      <c r="C32" s="314" t="s">
        <v>354</v>
      </c>
      <c r="D32" s="315" t="s">
        <v>355</v>
      </c>
      <c r="E32" s="314" t="s">
        <v>390</v>
      </c>
      <c r="G32" s="310">
        <v>7</v>
      </c>
    </row>
    <row r="33" spans="1:7" ht="18.75" customHeight="1">
      <c r="A33" s="310">
        <v>14</v>
      </c>
      <c r="B33" s="315" t="s">
        <v>356</v>
      </c>
      <c r="C33" s="314" t="s">
        <v>357</v>
      </c>
      <c r="D33" s="315" t="s">
        <v>358</v>
      </c>
      <c r="E33" s="314" t="s">
        <v>391</v>
      </c>
      <c r="G33" s="310">
        <v>8</v>
      </c>
    </row>
    <row r="34" spans="1:7" ht="18.75" customHeight="1">
      <c r="A34" s="310">
        <v>17</v>
      </c>
      <c r="B34" s="315" t="s">
        <v>359</v>
      </c>
      <c r="C34" s="314" t="s">
        <v>360</v>
      </c>
      <c r="D34" s="315" t="s">
        <v>361</v>
      </c>
      <c r="E34" s="314" t="s">
        <v>392</v>
      </c>
      <c r="G34" s="310">
        <v>9</v>
      </c>
    </row>
    <row r="35" spans="1:7" ht="18.75" customHeight="1">
      <c r="A35" s="310">
        <v>18</v>
      </c>
      <c r="B35" s="315" t="s">
        <v>363</v>
      </c>
      <c r="C35" s="314" t="s">
        <v>364</v>
      </c>
      <c r="D35" s="315" t="s">
        <v>365</v>
      </c>
      <c r="E35" s="314" t="s">
        <v>393</v>
      </c>
      <c r="G35" s="310">
        <v>10</v>
      </c>
    </row>
    <row r="36" spans="1:7" ht="18.75" customHeight="1">
      <c r="A36" s="310">
        <v>19</v>
      </c>
      <c r="B36" s="315" t="s">
        <v>366</v>
      </c>
      <c r="C36" s="314" t="s">
        <v>367</v>
      </c>
      <c r="D36" s="315" t="s">
        <v>368</v>
      </c>
      <c r="E36" s="314" t="s">
        <v>394</v>
      </c>
      <c r="G36" s="310">
        <v>11</v>
      </c>
    </row>
    <row r="37" spans="1:7" ht="18.75" customHeight="1">
      <c r="A37" s="310">
        <v>20</v>
      </c>
      <c r="B37" s="315" t="s">
        <v>369</v>
      </c>
      <c r="C37" s="314" t="s">
        <v>291</v>
      </c>
      <c r="D37" s="315" t="s">
        <v>370</v>
      </c>
      <c r="E37" s="314" t="s">
        <v>395</v>
      </c>
      <c r="G37" s="310">
        <v>12</v>
      </c>
    </row>
    <row r="38" spans="1:7" ht="18.75" customHeight="1">
      <c r="A38" s="310">
        <v>23</v>
      </c>
      <c r="B38" s="315" t="s">
        <v>371</v>
      </c>
      <c r="C38" s="314" t="s">
        <v>294</v>
      </c>
      <c r="D38" s="315" t="s">
        <v>372</v>
      </c>
      <c r="E38" s="314" t="s">
        <v>396</v>
      </c>
      <c r="G38" s="310">
        <v>13</v>
      </c>
    </row>
    <row r="39" spans="1:7" ht="18.75" customHeight="1">
      <c r="A39" s="310">
        <v>27</v>
      </c>
      <c r="B39" s="315" t="s">
        <v>375</v>
      </c>
      <c r="C39" s="314" t="s">
        <v>373</v>
      </c>
      <c r="D39" s="315" t="s">
        <v>374</v>
      </c>
      <c r="E39" s="314" t="s">
        <v>397</v>
      </c>
      <c r="G39" s="310">
        <v>14</v>
      </c>
    </row>
    <row r="40" spans="1:7" ht="18.75" customHeight="1">
      <c r="A40" s="310">
        <v>30</v>
      </c>
      <c r="B40" s="315" t="s">
        <v>376</v>
      </c>
      <c r="C40" s="314" t="s">
        <v>377</v>
      </c>
      <c r="D40" s="315" t="s">
        <v>378</v>
      </c>
      <c r="E40" s="314" t="s">
        <v>398</v>
      </c>
      <c r="G40" s="310">
        <v>15</v>
      </c>
    </row>
    <row r="41" spans="1:7" ht="18.75" customHeight="1">
      <c r="A41" s="310">
        <v>32</v>
      </c>
      <c r="B41" s="315" t="s">
        <v>379</v>
      </c>
      <c r="C41" s="314" t="s">
        <v>380</v>
      </c>
      <c r="D41" s="315" t="s">
        <v>406</v>
      </c>
      <c r="E41" s="314" t="s">
        <v>399</v>
      </c>
      <c r="G41" s="310">
        <v>16</v>
      </c>
    </row>
    <row r="42" spans="1:7" ht="18.75" customHeight="1">
      <c r="A42" s="310">
        <v>34</v>
      </c>
      <c r="B42" s="315" t="s">
        <v>381</v>
      </c>
      <c r="C42" s="314" t="s">
        <v>360</v>
      </c>
      <c r="D42" s="315" t="s">
        <v>382</v>
      </c>
      <c r="E42" s="314" t="s">
        <v>520</v>
      </c>
      <c r="G42" s="310">
        <v>17</v>
      </c>
    </row>
    <row r="43" spans="1:7" ht="18.75" customHeight="1">
      <c r="A43" s="310">
        <v>35</v>
      </c>
      <c r="B43" s="315" t="s">
        <v>383</v>
      </c>
      <c r="C43" s="314" t="s">
        <v>360</v>
      </c>
      <c r="D43" s="315" t="s">
        <v>404</v>
      </c>
      <c r="E43" s="314" t="s">
        <v>400</v>
      </c>
      <c r="G43" s="310">
        <v>18</v>
      </c>
    </row>
    <row r="44" spans="1:7" ht="18.75" customHeight="1">
      <c r="B44" s="475"/>
      <c r="C44" s="476"/>
      <c r="D44" s="475"/>
      <c r="E44" s="476"/>
    </row>
    <row r="45" spans="1:7" ht="18.75" customHeight="1">
      <c r="B45" s="475"/>
      <c r="C45" s="476"/>
      <c r="D45" s="475"/>
      <c r="E45" s="476"/>
    </row>
    <row r="46" spans="1:7" ht="10.5" customHeight="1">
      <c r="B46" s="475"/>
      <c r="C46" s="479"/>
      <c r="D46" s="475"/>
      <c r="E46" s="479"/>
    </row>
    <row r="47" spans="1:7" ht="18.75" customHeight="1">
      <c r="B47" s="483" t="s">
        <v>557</v>
      </c>
      <c r="C47" s="484"/>
      <c r="D47" s="484"/>
      <c r="E47" s="484"/>
    </row>
    <row r="48" spans="1:7" s="305" customFormat="1" ht="17.25" customHeight="1">
      <c r="B48" s="481" t="s">
        <v>255</v>
      </c>
      <c r="C48" s="481"/>
      <c r="D48" s="481"/>
      <c r="E48" s="481"/>
      <c r="F48" s="309"/>
      <c r="G48" s="309"/>
    </row>
    <row r="49" spans="1:5" ht="18.75" customHeight="1"/>
    <row r="50" spans="1:5" ht="18.75" customHeight="1">
      <c r="A50" s="311"/>
    </row>
    <row r="51" spans="1:5" ht="18.75" customHeight="1">
      <c r="B51" s="310" t="s">
        <v>408</v>
      </c>
    </row>
    <row r="52" spans="1:5" ht="18.75" customHeight="1">
      <c r="A52" s="311"/>
      <c r="B52" s="314" t="s">
        <v>287</v>
      </c>
      <c r="C52" s="314" t="s">
        <v>403</v>
      </c>
      <c r="D52" s="314" t="s">
        <v>288</v>
      </c>
      <c r="E52" s="314" t="s">
        <v>289</v>
      </c>
    </row>
    <row r="53" spans="1:5" ht="18.75" customHeight="1">
      <c r="A53" s="310">
        <v>1</v>
      </c>
      <c r="B53" s="315" t="s">
        <v>409</v>
      </c>
      <c r="C53" s="314" t="s">
        <v>410</v>
      </c>
      <c r="D53" s="315" t="s">
        <v>411</v>
      </c>
      <c r="E53" s="314" t="s">
        <v>423</v>
      </c>
    </row>
    <row r="54" spans="1:5" ht="18.75" customHeight="1">
      <c r="A54" s="310">
        <v>2</v>
      </c>
      <c r="B54" s="315" t="s">
        <v>412</v>
      </c>
      <c r="C54" s="314" t="s">
        <v>413</v>
      </c>
      <c r="D54" s="315" t="s">
        <v>542</v>
      </c>
      <c r="E54" s="314" t="s">
        <v>424</v>
      </c>
    </row>
    <row r="55" spans="1:5" ht="18.75" customHeight="1">
      <c r="A55" s="310">
        <v>3</v>
      </c>
      <c r="B55" s="315" t="s">
        <v>414</v>
      </c>
      <c r="C55" s="314" t="s">
        <v>415</v>
      </c>
      <c r="D55" s="315" t="s">
        <v>416</v>
      </c>
      <c r="E55" s="314" t="s">
        <v>425</v>
      </c>
    </row>
    <row r="56" spans="1:5" ht="18.75" customHeight="1">
      <c r="A56" s="310">
        <v>4</v>
      </c>
      <c r="B56" s="315" t="s">
        <v>417</v>
      </c>
      <c r="C56" s="314" t="s">
        <v>413</v>
      </c>
      <c r="D56" s="315" t="s">
        <v>496</v>
      </c>
      <c r="E56" s="314" t="s">
        <v>426</v>
      </c>
    </row>
    <row r="57" spans="1:5" ht="18.75" customHeight="1">
      <c r="A57" s="310">
        <v>5</v>
      </c>
      <c r="B57" s="315" t="s">
        <v>418</v>
      </c>
      <c r="C57" s="314" t="s">
        <v>419</v>
      </c>
      <c r="D57" s="315" t="s">
        <v>518</v>
      </c>
      <c r="E57" s="314" t="s">
        <v>427</v>
      </c>
    </row>
    <row r="58" spans="1:5" ht="18.75" customHeight="1">
      <c r="A58" s="310">
        <v>6</v>
      </c>
      <c r="B58" s="315" t="s">
        <v>420</v>
      </c>
      <c r="C58" s="314" t="s">
        <v>329</v>
      </c>
      <c r="D58" s="315" t="s">
        <v>497</v>
      </c>
      <c r="E58" s="314" t="s">
        <v>428</v>
      </c>
    </row>
    <row r="59" spans="1:5" ht="18.75" customHeight="1">
      <c r="A59" s="310">
        <v>7</v>
      </c>
      <c r="B59" s="315" t="s">
        <v>421</v>
      </c>
      <c r="C59" s="314" t="s">
        <v>422</v>
      </c>
      <c r="D59" s="315" t="s">
        <v>498</v>
      </c>
      <c r="E59" s="314" t="s">
        <v>429</v>
      </c>
    </row>
    <row r="60" spans="1:5" ht="18.75" customHeight="1">
      <c r="A60" s="310">
        <v>8</v>
      </c>
      <c r="B60" s="315" t="s">
        <v>430</v>
      </c>
      <c r="C60" s="314" t="s">
        <v>431</v>
      </c>
      <c r="D60" s="315" t="s">
        <v>432</v>
      </c>
      <c r="E60" s="314" t="s">
        <v>433</v>
      </c>
    </row>
    <row r="61" spans="1:5" ht="18.75" customHeight="1">
      <c r="A61" s="310">
        <v>9</v>
      </c>
      <c r="B61" s="315" t="s">
        <v>434</v>
      </c>
      <c r="C61" s="314" t="s">
        <v>343</v>
      </c>
      <c r="D61" s="315" t="s">
        <v>499</v>
      </c>
      <c r="E61" s="314" t="s">
        <v>435</v>
      </c>
    </row>
    <row r="62" spans="1:5" ht="18.75" customHeight="1">
      <c r="A62" s="310">
        <v>10</v>
      </c>
      <c r="B62" s="315" t="s">
        <v>436</v>
      </c>
      <c r="C62" s="314" t="s">
        <v>437</v>
      </c>
      <c r="D62" s="315" t="s">
        <v>500</v>
      </c>
      <c r="E62" s="314" t="s">
        <v>438</v>
      </c>
    </row>
    <row r="63" spans="1:5" ht="18.75" customHeight="1">
      <c r="A63" s="310">
        <v>11</v>
      </c>
      <c r="B63" s="315" t="s">
        <v>439</v>
      </c>
      <c r="C63" s="314" t="s">
        <v>306</v>
      </c>
      <c r="D63" s="315" t="s">
        <v>440</v>
      </c>
      <c r="E63" s="314" t="s">
        <v>441</v>
      </c>
    </row>
    <row r="64" spans="1:5" ht="18.75" customHeight="1">
      <c r="A64" s="310">
        <v>12</v>
      </c>
      <c r="B64" s="315" t="s">
        <v>442</v>
      </c>
      <c r="C64" s="314" t="s">
        <v>443</v>
      </c>
      <c r="D64" s="315" t="s">
        <v>501</v>
      </c>
      <c r="E64" s="314" t="s">
        <v>444</v>
      </c>
    </row>
    <row r="65" spans="1:5" ht="18.75" customHeight="1">
      <c r="A65" s="310">
        <v>13</v>
      </c>
      <c r="B65" s="315" t="s">
        <v>445</v>
      </c>
      <c r="C65" s="314" t="s">
        <v>446</v>
      </c>
      <c r="D65" s="315" t="s">
        <v>502</v>
      </c>
      <c r="E65" s="314" t="s">
        <v>448</v>
      </c>
    </row>
    <row r="66" spans="1:5" ht="18.75" customHeight="1">
      <c r="A66" s="310">
        <v>14</v>
      </c>
      <c r="B66" s="315" t="s">
        <v>449</v>
      </c>
      <c r="C66" s="314" t="s">
        <v>450</v>
      </c>
      <c r="D66" s="315" t="s">
        <v>541</v>
      </c>
      <c r="E66" s="314" t="s">
        <v>451</v>
      </c>
    </row>
    <row r="67" spans="1:5" ht="18.75" customHeight="1">
      <c r="A67" s="310">
        <v>15</v>
      </c>
      <c r="B67" s="315" t="s">
        <v>556</v>
      </c>
      <c r="C67" s="314" t="s">
        <v>452</v>
      </c>
      <c r="D67" s="315" t="s">
        <v>503</v>
      </c>
      <c r="E67" s="314" t="s">
        <v>453</v>
      </c>
    </row>
    <row r="68" spans="1:5" ht="18.75" customHeight="1">
      <c r="A68" s="310">
        <v>16</v>
      </c>
      <c r="B68" s="315" t="s">
        <v>454</v>
      </c>
      <c r="C68" s="314" t="s">
        <v>351</v>
      </c>
      <c r="D68" s="315" t="s">
        <v>504</v>
      </c>
      <c r="E68" s="314" t="s">
        <v>455</v>
      </c>
    </row>
    <row r="69" spans="1:5" ht="18.75" customHeight="1">
      <c r="A69" s="310">
        <v>17</v>
      </c>
      <c r="B69" s="315" t="s">
        <v>456</v>
      </c>
      <c r="C69" s="314" t="s">
        <v>457</v>
      </c>
      <c r="D69" s="315" t="s">
        <v>458</v>
      </c>
      <c r="E69" s="314" t="s">
        <v>459</v>
      </c>
    </row>
    <row r="70" spans="1:5" ht="18.75" customHeight="1">
      <c r="A70" s="310">
        <v>18</v>
      </c>
      <c r="B70" s="315" t="s">
        <v>460</v>
      </c>
      <c r="C70" s="314" t="s">
        <v>364</v>
      </c>
      <c r="D70" s="315" t="s">
        <v>505</v>
      </c>
      <c r="E70" s="314" t="s">
        <v>461</v>
      </c>
    </row>
    <row r="71" spans="1:5" ht="18.75" customHeight="1">
      <c r="A71" s="310">
        <v>19</v>
      </c>
      <c r="B71" s="315" t="s">
        <v>462</v>
      </c>
      <c r="C71" s="314" t="s">
        <v>362</v>
      </c>
      <c r="D71" s="315" t="s">
        <v>506</v>
      </c>
      <c r="E71" s="314" t="s">
        <v>463</v>
      </c>
    </row>
    <row r="72" spans="1:5" ht="18.75" customHeight="1">
      <c r="A72" s="310">
        <v>20</v>
      </c>
      <c r="B72" s="315" t="s">
        <v>447</v>
      </c>
      <c r="C72" s="314" t="s">
        <v>464</v>
      </c>
      <c r="D72" s="315" t="s">
        <v>507</v>
      </c>
      <c r="E72" s="314" t="s">
        <v>465</v>
      </c>
    </row>
    <row r="73" spans="1:5" ht="18.75" customHeight="1">
      <c r="A73" s="310">
        <v>21</v>
      </c>
      <c r="B73" s="315" t="s">
        <v>466</v>
      </c>
      <c r="C73" s="314" t="s">
        <v>464</v>
      </c>
      <c r="D73" s="315" t="s">
        <v>509</v>
      </c>
      <c r="E73" s="314" t="s">
        <v>467</v>
      </c>
    </row>
    <row r="74" spans="1:5" ht="18.75" customHeight="1">
      <c r="A74" s="310">
        <v>22</v>
      </c>
      <c r="B74" s="315" t="s">
        <v>468</v>
      </c>
      <c r="C74" s="314" t="s">
        <v>464</v>
      </c>
      <c r="D74" s="315" t="s">
        <v>508</v>
      </c>
      <c r="E74" s="314" t="s">
        <v>469</v>
      </c>
    </row>
    <row r="75" spans="1:5" ht="18.75" customHeight="1">
      <c r="A75" s="310">
        <v>23</v>
      </c>
      <c r="B75" s="315" t="s">
        <v>470</v>
      </c>
      <c r="C75" s="314" t="s">
        <v>471</v>
      </c>
      <c r="D75" s="315" t="s">
        <v>543</v>
      </c>
      <c r="E75" s="314" t="s">
        <v>472</v>
      </c>
    </row>
    <row r="76" spans="1:5" ht="18.75" customHeight="1">
      <c r="A76" s="310">
        <v>25</v>
      </c>
      <c r="B76" s="315" t="s">
        <v>473</v>
      </c>
      <c r="C76" s="314" t="s">
        <v>294</v>
      </c>
      <c r="D76" s="315" t="s">
        <v>510</v>
      </c>
      <c r="E76" s="314" t="s">
        <v>474</v>
      </c>
    </row>
    <row r="77" spans="1:5" ht="18.75" customHeight="1">
      <c r="A77" s="310">
        <v>26</v>
      </c>
      <c r="B77" s="315" t="s">
        <v>475</v>
      </c>
      <c r="C77" s="314" t="s">
        <v>471</v>
      </c>
      <c r="D77" s="315" t="s">
        <v>476</v>
      </c>
      <c r="E77" s="314" t="s">
        <v>477</v>
      </c>
    </row>
    <row r="78" spans="1:5" ht="18.75" customHeight="1">
      <c r="A78" s="310">
        <v>27</v>
      </c>
      <c r="B78" s="315" t="s">
        <v>478</v>
      </c>
      <c r="C78" s="314" t="s">
        <v>294</v>
      </c>
      <c r="D78" s="315" t="s">
        <v>511</v>
      </c>
      <c r="E78" s="314" t="s">
        <v>479</v>
      </c>
    </row>
    <row r="79" spans="1:5" ht="18.75" customHeight="1">
      <c r="A79" s="310">
        <v>28</v>
      </c>
      <c r="B79" s="315" t="s">
        <v>480</v>
      </c>
      <c r="C79" s="314" t="s">
        <v>373</v>
      </c>
      <c r="D79" s="315" t="s">
        <v>512</v>
      </c>
      <c r="E79" s="314" t="s">
        <v>481</v>
      </c>
    </row>
    <row r="80" spans="1:5" ht="18.75" customHeight="1">
      <c r="A80" s="310">
        <v>29</v>
      </c>
      <c r="B80" s="315" t="s">
        <v>482</v>
      </c>
      <c r="C80" s="314" t="s">
        <v>483</v>
      </c>
      <c r="D80" s="315" t="s">
        <v>484</v>
      </c>
      <c r="E80" s="314" t="s">
        <v>485</v>
      </c>
    </row>
    <row r="81" spans="1:5" ht="18.75" customHeight="1">
      <c r="A81" s="310">
        <v>30</v>
      </c>
      <c r="B81" s="318" t="s">
        <v>486</v>
      </c>
      <c r="C81" s="314" t="s">
        <v>487</v>
      </c>
      <c r="D81" s="315" t="s">
        <v>513</v>
      </c>
      <c r="E81" s="314" t="s">
        <v>488</v>
      </c>
    </row>
    <row r="82" spans="1:5" ht="18.75" customHeight="1">
      <c r="A82" s="310">
        <v>32</v>
      </c>
      <c r="B82" s="315" t="s">
        <v>489</v>
      </c>
      <c r="C82" s="314" t="s">
        <v>380</v>
      </c>
      <c r="D82" s="315" t="s">
        <v>514</v>
      </c>
      <c r="E82" s="314" t="s">
        <v>491</v>
      </c>
    </row>
    <row r="83" spans="1:5" ht="18.75" customHeight="1">
      <c r="A83" s="310">
        <v>33</v>
      </c>
      <c r="B83" s="315" t="s">
        <v>490</v>
      </c>
      <c r="C83" s="314" t="s">
        <v>332</v>
      </c>
      <c r="D83" s="315" t="s">
        <v>515</v>
      </c>
      <c r="E83" s="314" t="s">
        <v>492</v>
      </c>
    </row>
    <row r="84" spans="1:5" ht="18.75" customHeight="1">
      <c r="A84" s="310">
        <v>34</v>
      </c>
      <c r="B84" s="315" t="s">
        <v>493</v>
      </c>
      <c r="C84" s="314" t="s">
        <v>362</v>
      </c>
      <c r="D84" s="315" t="s">
        <v>516</v>
      </c>
      <c r="E84" s="314" t="s">
        <v>494</v>
      </c>
    </row>
    <row r="85" spans="1:5" ht="18.75" customHeight="1">
      <c r="A85" s="310">
        <v>35</v>
      </c>
      <c r="B85" s="315" t="s">
        <v>495</v>
      </c>
      <c r="C85" s="314" t="s">
        <v>413</v>
      </c>
      <c r="D85" s="315" t="s">
        <v>517</v>
      </c>
      <c r="E85" s="319" t="s">
        <v>536</v>
      </c>
    </row>
    <row r="86" spans="1:5" ht="18.75" customHeight="1">
      <c r="B86" s="475"/>
      <c r="C86" s="476"/>
      <c r="D86" s="475"/>
      <c r="E86" s="476"/>
    </row>
    <row r="87" spans="1:5" ht="18.75" customHeight="1">
      <c r="B87" s="475"/>
      <c r="C87" s="476"/>
      <c r="D87" s="475"/>
      <c r="E87" s="476"/>
    </row>
    <row r="88" spans="1:5" ht="18.75" customHeight="1">
      <c r="B88" s="475"/>
      <c r="C88" s="476"/>
      <c r="D88" s="475"/>
      <c r="E88" s="476"/>
    </row>
    <row r="89" spans="1:5" ht="18.75" customHeight="1">
      <c r="B89" s="475"/>
      <c r="C89" s="476"/>
      <c r="D89" s="475"/>
      <c r="E89" s="476"/>
    </row>
    <row r="90" spans="1:5" ht="18.75" customHeight="1">
      <c r="B90" s="475"/>
      <c r="C90" s="476"/>
      <c r="D90" s="475"/>
      <c r="E90" s="476"/>
    </row>
    <row r="91" spans="1:5" ht="18.75" customHeight="1">
      <c r="B91" s="475"/>
      <c r="C91" s="476"/>
      <c r="D91" s="475"/>
      <c r="E91" s="476"/>
    </row>
    <row r="92" spans="1:5" ht="18.75" customHeight="1">
      <c r="B92" s="475"/>
      <c r="C92" s="476"/>
      <c r="D92" s="475"/>
      <c r="E92" s="476"/>
    </row>
    <row r="93" spans="1:5" ht="10.5" customHeight="1">
      <c r="B93" s="475"/>
      <c r="C93" s="479"/>
      <c r="D93" s="475"/>
      <c r="E93" s="479"/>
    </row>
    <row r="94" spans="1:5" ht="18.75" customHeight="1">
      <c r="B94" s="483" t="s">
        <v>558</v>
      </c>
      <c r="C94" s="484"/>
      <c r="D94" s="484"/>
      <c r="E94" s="484"/>
    </row>
  </sheetData>
  <mergeCells count="5">
    <mergeCell ref="B4:E4"/>
    <mergeCell ref="B1:E1"/>
    <mergeCell ref="B48:E48"/>
    <mergeCell ref="B47:E47"/>
    <mergeCell ref="B94:E94"/>
  </mergeCells>
  <phoneticPr fontId="3"/>
  <pageMargins left="0.9055118110236221" right="0.9055118110236221" top="0.43307086614173229" bottom="0.31496062992125984" header="0.31496062992125984" footer="0.31496062992125984"/>
  <pageSetup paperSize="9" orientation="portrait" r:id="rId1"/>
  <rowBreaks count="1" manualBreakCount="1">
    <brk id="47" min="1" max="4"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4"/>
  <sheetViews>
    <sheetView zoomScale="75" zoomScaleNormal="75" workbookViewId="0">
      <selection sqref="A1:A20"/>
    </sheetView>
  </sheetViews>
  <sheetFormatPr defaultRowHeight="18" customHeight="1"/>
  <cols>
    <col min="1" max="1" width="2.75" style="3" bestFit="1" customWidth="1"/>
    <col min="2" max="2" width="7.125" style="3" customWidth="1"/>
    <col min="3" max="3" width="13.125" style="3" customWidth="1"/>
    <col min="4" max="13" width="11.25" style="3" customWidth="1"/>
    <col min="14" max="14" width="5.625" style="3" customWidth="1"/>
    <col min="15" max="15" width="2.75" style="3" bestFit="1" customWidth="1"/>
    <col min="16" max="16384" width="9" style="3"/>
  </cols>
  <sheetData>
    <row r="1" spans="1:15" ht="18.75">
      <c r="A1" s="488" t="s">
        <v>559</v>
      </c>
      <c r="B1" s="108"/>
      <c r="C1" s="10" t="s">
        <v>22</v>
      </c>
      <c r="O1" s="487" t="s">
        <v>256</v>
      </c>
    </row>
    <row r="2" spans="1:15" s="147" customFormat="1" ht="14.25" thickBot="1">
      <c r="A2" s="488"/>
      <c r="B2" s="231"/>
      <c r="C2" s="272"/>
      <c r="O2" s="487"/>
    </row>
    <row r="3" spans="1:15" ht="16.5" customHeight="1">
      <c r="A3" s="488"/>
      <c r="B3" s="109"/>
      <c r="C3" s="493" t="s">
        <v>40</v>
      </c>
      <c r="D3" s="511" t="s">
        <v>247</v>
      </c>
      <c r="E3" s="512"/>
      <c r="F3" s="512"/>
      <c r="G3" s="512"/>
      <c r="H3" s="512"/>
      <c r="I3" s="499" t="s">
        <v>39</v>
      </c>
      <c r="J3" s="501" t="s">
        <v>23</v>
      </c>
      <c r="K3" s="496" t="s">
        <v>248</v>
      </c>
      <c r="L3" s="497"/>
      <c r="M3" s="498"/>
      <c r="O3" s="487"/>
    </row>
    <row r="4" spans="1:15" ht="20.25" customHeight="1">
      <c r="A4" s="488"/>
      <c r="B4" s="109"/>
      <c r="C4" s="494"/>
      <c r="D4" s="503" t="s">
        <v>24</v>
      </c>
      <c r="E4" s="504"/>
      <c r="F4" s="505"/>
      <c r="G4" s="489" t="s">
        <v>86</v>
      </c>
      <c r="H4" s="513" t="s">
        <v>26</v>
      </c>
      <c r="I4" s="500"/>
      <c r="J4" s="502"/>
      <c r="K4" s="509" t="s">
        <v>27</v>
      </c>
      <c r="L4" s="489" t="s">
        <v>25</v>
      </c>
      <c r="M4" s="491" t="s">
        <v>26</v>
      </c>
      <c r="O4" s="487"/>
    </row>
    <row r="5" spans="1:15" ht="20.25" customHeight="1">
      <c r="A5" s="488"/>
      <c r="B5" s="109"/>
      <c r="C5" s="494"/>
      <c r="D5" s="506"/>
      <c r="E5" s="507"/>
      <c r="F5" s="508"/>
      <c r="G5" s="490"/>
      <c r="H5" s="491"/>
      <c r="I5" s="500"/>
      <c r="J5" s="502"/>
      <c r="K5" s="510"/>
      <c r="L5" s="490"/>
      <c r="M5" s="492"/>
      <c r="O5" s="487"/>
    </row>
    <row r="6" spans="1:15" ht="20.25" customHeight="1" thickBot="1">
      <c r="A6" s="488"/>
      <c r="B6" s="109"/>
      <c r="C6" s="495"/>
      <c r="D6" s="232" t="s">
        <v>28</v>
      </c>
      <c r="E6" s="233" t="s">
        <v>29</v>
      </c>
      <c r="F6" s="233" t="s">
        <v>30</v>
      </c>
      <c r="G6" s="232" t="s">
        <v>28</v>
      </c>
      <c r="H6" s="234" t="s">
        <v>205</v>
      </c>
      <c r="I6" s="235" t="s">
        <v>32</v>
      </c>
      <c r="J6" s="236" t="s">
        <v>33</v>
      </c>
      <c r="K6" s="237" t="s">
        <v>31</v>
      </c>
      <c r="L6" s="238" t="s">
        <v>31</v>
      </c>
      <c r="M6" s="234" t="s">
        <v>31</v>
      </c>
      <c r="O6" s="487"/>
    </row>
    <row r="7" spans="1:15" ht="34.5" customHeight="1">
      <c r="A7" s="488"/>
      <c r="B7" s="109"/>
      <c r="C7" s="239" t="s">
        <v>3</v>
      </c>
      <c r="D7" s="240">
        <v>19914</v>
      </c>
      <c r="E7" s="241">
        <v>9382</v>
      </c>
      <c r="F7" s="241">
        <v>10532</v>
      </c>
      <c r="G7" s="242">
        <v>21787</v>
      </c>
      <c r="H7" s="243">
        <v>-1873</v>
      </c>
      <c r="I7" s="244">
        <v>1119.22</v>
      </c>
      <c r="J7" s="245">
        <v>17.8</v>
      </c>
      <c r="K7" s="242">
        <v>8650</v>
      </c>
      <c r="L7" s="242">
        <v>9100</v>
      </c>
      <c r="M7" s="246">
        <v>-450</v>
      </c>
      <c r="O7" s="487"/>
    </row>
    <row r="8" spans="1:15" ht="34.5" customHeight="1">
      <c r="A8" s="488"/>
      <c r="B8" s="109"/>
      <c r="C8" s="247" t="s">
        <v>4</v>
      </c>
      <c r="D8" s="240">
        <v>29048</v>
      </c>
      <c r="E8" s="248">
        <v>14072</v>
      </c>
      <c r="F8" s="248">
        <v>14976</v>
      </c>
      <c r="G8" s="240">
        <v>30591</v>
      </c>
      <c r="H8" s="249">
        <v>-1543</v>
      </c>
      <c r="I8" s="250">
        <v>535.20000000000005</v>
      </c>
      <c r="J8" s="251">
        <v>54.3</v>
      </c>
      <c r="K8" s="240">
        <v>13086</v>
      </c>
      <c r="L8" s="240">
        <v>13348</v>
      </c>
      <c r="M8" s="252">
        <v>-262</v>
      </c>
      <c r="O8" s="487"/>
    </row>
    <row r="9" spans="1:15" ht="34.5" customHeight="1">
      <c r="A9" s="488"/>
      <c r="B9" s="109"/>
      <c r="C9" s="247" t="s">
        <v>5</v>
      </c>
      <c r="D9" s="240">
        <v>3596</v>
      </c>
      <c r="E9" s="248">
        <v>1656</v>
      </c>
      <c r="F9" s="248">
        <v>1940</v>
      </c>
      <c r="G9" s="240">
        <v>3832</v>
      </c>
      <c r="H9" s="249">
        <v>-236</v>
      </c>
      <c r="I9" s="250">
        <v>225.11</v>
      </c>
      <c r="J9" s="251">
        <v>16</v>
      </c>
      <c r="K9" s="240">
        <v>1533</v>
      </c>
      <c r="L9" s="240">
        <v>1601</v>
      </c>
      <c r="M9" s="252">
        <v>-68</v>
      </c>
      <c r="O9" s="487"/>
    </row>
    <row r="10" spans="1:15" ht="34.5" customHeight="1">
      <c r="A10" s="488"/>
      <c r="B10" s="109"/>
      <c r="C10" s="247" t="s">
        <v>6</v>
      </c>
      <c r="D10" s="240">
        <v>3228</v>
      </c>
      <c r="E10" s="248">
        <v>1567</v>
      </c>
      <c r="F10" s="248">
        <v>1661</v>
      </c>
      <c r="G10" s="240">
        <v>3565</v>
      </c>
      <c r="H10" s="249">
        <v>-337</v>
      </c>
      <c r="I10" s="250">
        <v>130.99</v>
      </c>
      <c r="J10" s="251">
        <v>24.6</v>
      </c>
      <c r="K10" s="240">
        <v>1330</v>
      </c>
      <c r="L10" s="240">
        <v>1329</v>
      </c>
      <c r="M10" s="252">
        <v>1</v>
      </c>
      <c r="O10" s="487"/>
    </row>
    <row r="11" spans="1:15" ht="34.5" customHeight="1">
      <c r="A11" s="488"/>
      <c r="B11" s="109"/>
      <c r="C11" s="247" t="s">
        <v>7</v>
      </c>
      <c r="D11" s="240">
        <v>3547</v>
      </c>
      <c r="E11" s="248">
        <v>1718</v>
      </c>
      <c r="F11" s="248">
        <v>1829</v>
      </c>
      <c r="G11" s="240">
        <v>3775</v>
      </c>
      <c r="H11" s="249">
        <v>-228</v>
      </c>
      <c r="I11" s="250">
        <v>644.20000000000005</v>
      </c>
      <c r="J11" s="251">
        <v>5.5</v>
      </c>
      <c r="K11" s="240">
        <v>1674</v>
      </c>
      <c r="L11" s="240">
        <v>1685</v>
      </c>
      <c r="M11" s="252">
        <v>-11</v>
      </c>
      <c r="O11" s="487"/>
    </row>
    <row r="12" spans="1:15" ht="34.5" customHeight="1">
      <c r="A12" s="488"/>
      <c r="B12" s="109"/>
      <c r="C12" s="247" t="s">
        <v>8</v>
      </c>
      <c r="D12" s="240">
        <v>4659</v>
      </c>
      <c r="E12" s="248">
        <v>2287</v>
      </c>
      <c r="F12" s="248">
        <v>2372</v>
      </c>
      <c r="G12" s="240">
        <v>5178</v>
      </c>
      <c r="H12" s="249">
        <v>-519</v>
      </c>
      <c r="I12" s="250">
        <v>672.09</v>
      </c>
      <c r="J12" s="251">
        <v>6.9</v>
      </c>
      <c r="K12" s="240">
        <v>2041</v>
      </c>
      <c r="L12" s="240">
        <v>2194</v>
      </c>
      <c r="M12" s="252">
        <v>-153</v>
      </c>
      <c r="O12" s="487"/>
    </row>
    <row r="13" spans="1:15" ht="34.5" customHeight="1">
      <c r="A13" s="488"/>
      <c r="B13" s="109"/>
      <c r="C13" s="271" t="s">
        <v>9</v>
      </c>
      <c r="D13" s="240">
        <v>832</v>
      </c>
      <c r="E13" s="248">
        <v>435</v>
      </c>
      <c r="F13" s="248">
        <v>397</v>
      </c>
      <c r="G13" s="240">
        <v>995</v>
      </c>
      <c r="H13" s="249">
        <v>-163</v>
      </c>
      <c r="I13" s="250">
        <v>275.63</v>
      </c>
      <c r="J13" s="251">
        <v>3</v>
      </c>
      <c r="K13" s="240">
        <v>405</v>
      </c>
      <c r="L13" s="240">
        <v>486</v>
      </c>
      <c r="M13" s="252">
        <v>-81</v>
      </c>
      <c r="O13" s="487"/>
    </row>
    <row r="14" spans="1:15" ht="34.5" customHeight="1">
      <c r="A14" s="488"/>
      <c r="B14" s="109"/>
      <c r="C14" s="247" t="s">
        <v>10</v>
      </c>
      <c r="D14" s="240">
        <v>1767</v>
      </c>
      <c r="E14" s="248">
        <v>938</v>
      </c>
      <c r="F14" s="248">
        <v>829</v>
      </c>
      <c r="G14" s="240">
        <v>1907</v>
      </c>
      <c r="H14" s="249">
        <v>-140</v>
      </c>
      <c r="I14" s="250">
        <v>594.74</v>
      </c>
      <c r="J14" s="251">
        <v>3</v>
      </c>
      <c r="K14" s="240">
        <v>897</v>
      </c>
      <c r="L14" s="240">
        <v>926</v>
      </c>
      <c r="M14" s="252">
        <v>-29</v>
      </c>
      <c r="O14" s="487"/>
    </row>
    <row r="15" spans="1:15" ht="34.5" customHeight="1" thickBot="1">
      <c r="A15" s="488"/>
      <c r="B15" s="109"/>
      <c r="C15" s="253" t="s">
        <v>35</v>
      </c>
      <c r="D15" s="254">
        <f>SUM(D7:D14)</f>
        <v>66591</v>
      </c>
      <c r="E15" s="255">
        <f>SUM(E7:E14)</f>
        <v>32055</v>
      </c>
      <c r="F15" s="256">
        <f>SUM(F7:F14)</f>
        <v>34536</v>
      </c>
      <c r="G15" s="257">
        <f t="shared" ref="G15:M15" si="0">SUM(G7:G14)</f>
        <v>71630</v>
      </c>
      <c r="H15" s="258">
        <f t="shared" si="0"/>
        <v>-5039</v>
      </c>
      <c r="I15" s="259">
        <f t="shared" si="0"/>
        <v>4197.18</v>
      </c>
      <c r="J15" s="260">
        <f t="shared" ref="J15" si="1">D15/I15</f>
        <v>15.865652652495246</v>
      </c>
      <c r="K15" s="255">
        <f t="shared" si="0"/>
        <v>29616</v>
      </c>
      <c r="L15" s="257">
        <f t="shared" si="0"/>
        <v>30669</v>
      </c>
      <c r="M15" s="261">
        <f t="shared" si="0"/>
        <v>-1053</v>
      </c>
      <c r="O15" s="487"/>
    </row>
    <row r="16" spans="1:15" ht="34.5" customHeight="1" thickBot="1">
      <c r="A16" s="488"/>
      <c r="B16" s="109"/>
      <c r="C16" s="262" t="s">
        <v>202</v>
      </c>
      <c r="D16" s="263">
        <v>5381733</v>
      </c>
      <c r="E16" s="264">
        <v>2537089</v>
      </c>
      <c r="F16" s="265">
        <v>2844644</v>
      </c>
      <c r="G16" s="266">
        <v>5506419</v>
      </c>
      <c r="H16" s="267">
        <v>-124686</v>
      </c>
      <c r="I16" s="268">
        <v>83424.309999999983</v>
      </c>
      <c r="J16" s="269">
        <v>68.599999999999994</v>
      </c>
      <c r="K16" s="264">
        <v>2444810</v>
      </c>
      <c r="L16" s="266">
        <v>2424317</v>
      </c>
      <c r="M16" s="270">
        <v>20493</v>
      </c>
      <c r="O16" s="487"/>
    </row>
    <row r="17" spans="1:15" ht="5.0999999999999996" customHeight="1">
      <c r="A17" s="488"/>
      <c r="B17" s="109"/>
      <c r="C17" s="4"/>
      <c r="D17" s="4"/>
      <c r="E17" s="5"/>
      <c r="F17" s="5"/>
      <c r="G17" s="5"/>
      <c r="H17" s="5"/>
      <c r="I17" s="6"/>
      <c r="J17" s="7"/>
      <c r="K17" s="6"/>
      <c r="L17" s="6"/>
      <c r="M17" s="6"/>
      <c r="O17" s="487"/>
    </row>
    <row r="18" spans="1:15" ht="12">
      <c r="A18" s="488"/>
      <c r="B18" s="109"/>
      <c r="C18" s="279" t="s">
        <v>36</v>
      </c>
      <c r="D18" s="4"/>
      <c r="E18" s="5"/>
      <c r="F18" s="5"/>
      <c r="G18" s="5"/>
      <c r="H18" s="5"/>
      <c r="I18" s="6"/>
      <c r="J18" s="7"/>
      <c r="K18" s="6"/>
      <c r="L18" s="6"/>
      <c r="M18" s="6"/>
      <c r="O18" s="487"/>
    </row>
    <row r="19" spans="1:15" ht="12">
      <c r="A19" s="488"/>
      <c r="B19" s="109"/>
      <c r="C19" s="280" t="s">
        <v>37</v>
      </c>
      <c r="O19" s="487"/>
    </row>
    <row r="20" spans="1:15" ht="12">
      <c r="A20" s="488"/>
      <c r="B20" s="109"/>
      <c r="C20" s="281" t="s">
        <v>38</v>
      </c>
      <c r="D20" s="9"/>
      <c r="E20" s="9"/>
      <c r="F20" s="9"/>
      <c r="G20" s="9"/>
      <c r="H20" s="9"/>
      <c r="I20" s="9"/>
      <c r="J20" s="9"/>
      <c r="K20" s="9"/>
      <c r="L20" s="9"/>
      <c r="M20" s="9"/>
      <c r="O20" s="487"/>
    </row>
    <row r="21" spans="1:15" ht="12">
      <c r="A21" s="110"/>
      <c r="C21" s="9"/>
      <c r="D21" s="9"/>
      <c r="E21" s="9"/>
      <c r="F21" s="9"/>
      <c r="G21" s="9"/>
      <c r="H21" s="9"/>
      <c r="I21" s="9"/>
      <c r="J21" s="9"/>
      <c r="K21" s="9"/>
      <c r="L21" s="9"/>
      <c r="M21" s="9"/>
      <c r="O21" s="110"/>
    </row>
    <row r="22" spans="1:15" ht="18" customHeight="1">
      <c r="A22" s="110"/>
      <c r="O22" s="110"/>
    </row>
    <row r="23" spans="1:15" ht="18" customHeight="1">
      <c r="A23" s="110"/>
      <c r="O23" s="110"/>
    </row>
    <row r="24" spans="1:15" ht="18" customHeight="1">
      <c r="A24" s="110"/>
      <c r="O24" s="110"/>
    </row>
    <row r="25" spans="1:15" ht="18" customHeight="1">
      <c r="A25" s="110"/>
      <c r="O25" s="110"/>
    </row>
    <row r="26" spans="1:15" ht="18" customHeight="1">
      <c r="A26" s="110"/>
      <c r="O26" s="110"/>
    </row>
    <row r="27" spans="1:15" ht="18" customHeight="1">
      <c r="A27" s="110"/>
      <c r="O27" s="110"/>
    </row>
    <row r="28" spans="1:15" ht="18" customHeight="1">
      <c r="A28" s="110"/>
      <c r="O28" s="110"/>
    </row>
    <row r="29" spans="1:15" ht="18" customHeight="1">
      <c r="A29" s="110"/>
      <c r="O29" s="110"/>
    </row>
    <row r="30" spans="1:15" ht="18" customHeight="1">
      <c r="A30" s="110"/>
      <c r="O30" s="110"/>
    </row>
    <row r="31" spans="1:15" ht="18" customHeight="1">
      <c r="A31" s="110"/>
      <c r="O31" s="110"/>
    </row>
    <row r="32" spans="1:15" ht="18" customHeight="1">
      <c r="A32" s="110"/>
      <c r="O32" s="110"/>
    </row>
    <row r="33" spans="1:15" ht="18" customHeight="1">
      <c r="A33" s="110"/>
      <c r="O33" s="110"/>
    </row>
    <row r="34" spans="1:15" ht="18" customHeight="1">
      <c r="A34" s="110"/>
      <c r="O34" s="110"/>
    </row>
  </sheetData>
  <mergeCells count="13">
    <mergeCell ref="O1:O20"/>
    <mergeCell ref="A1:A20"/>
    <mergeCell ref="L4:L5"/>
    <mergeCell ref="M4:M5"/>
    <mergeCell ref="C3:C6"/>
    <mergeCell ref="K3:M3"/>
    <mergeCell ref="I3:I5"/>
    <mergeCell ref="J3:J5"/>
    <mergeCell ref="D4:F5"/>
    <mergeCell ref="G4:G5"/>
    <mergeCell ref="K4:K5"/>
    <mergeCell ref="D3:H3"/>
    <mergeCell ref="H4:H5"/>
  </mergeCells>
  <phoneticPr fontId="3"/>
  <pageMargins left="0.31496062992125984" right="0.31496062992125984" top="0.94488188976377963" bottom="0.94488188976377963" header="0.31496062992125984" footer="0.31496062992125984"/>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9"/>
  <sheetViews>
    <sheetView topLeftCell="A49" zoomScale="75" zoomScaleNormal="75" workbookViewId="0">
      <selection activeCell="A35" sqref="A35:A69"/>
    </sheetView>
  </sheetViews>
  <sheetFormatPr defaultRowHeight="13.5"/>
  <cols>
    <col min="1" max="1" width="2.75" style="3" bestFit="1" customWidth="1"/>
    <col min="2" max="2" width="6.25" style="1" customWidth="1"/>
    <col min="3" max="3" width="12.125" style="1" customWidth="1"/>
    <col min="4" max="4" width="5.25" style="1" bestFit="1" customWidth="1"/>
    <col min="5" max="5" width="9.375" style="1" customWidth="1"/>
    <col min="6" max="16" width="9.25" style="1" customWidth="1"/>
    <col min="17" max="17" width="3.625" style="1" customWidth="1"/>
    <col min="18" max="18" width="2.75" style="3" bestFit="1" customWidth="1"/>
    <col min="19" max="27" width="8.75" style="1" customWidth="1"/>
    <col min="28" max="16384" width="9" style="1"/>
  </cols>
  <sheetData>
    <row r="1" spans="1:18" s="3" customFormat="1" ht="18.75" customHeight="1">
      <c r="A1" s="488" t="s">
        <v>560</v>
      </c>
      <c r="C1" s="10" t="s">
        <v>204</v>
      </c>
      <c r="R1" s="514" t="s">
        <v>256</v>
      </c>
    </row>
    <row r="2" spans="1:18" ht="14.25" thickBot="1">
      <c r="A2" s="488"/>
      <c r="P2" s="282" t="s">
        <v>254</v>
      </c>
      <c r="R2" s="514"/>
    </row>
    <row r="3" spans="1:18" ht="10.5" customHeight="1">
      <c r="A3" s="488"/>
      <c r="C3" s="517"/>
      <c r="D3" s="519"/>
      <c r="E3" s="519" t="s">
        <v>87</v>
      </c>
      <c r="F3" s="521" t="s">
        <v>69</v>
      </c>
      <c r="G3" s="515" t="s">
        <v>70</v>
      </c>
      <c r="H3" s="515" t="s">
        <v>71</v>
      </c>
      <c r="I3" s="515" t="s">
        <v>72</v>
      </c>
      <c r="J3" s="515" t="s">
        <v>73</v>
      </c>
      <c r="K3" s="515" t="s">
        <v>74</v>
      </c>
      <c r="L3" s="515" t="s">
        <v>75</v>
      </c>
      <c r="M3" s="515" t="s">
        <v>76</v>
      </c>
      <c r="N3" s="515" t="s">
        <v>77</v>
      </c>
      <c r="O3" s="515" t="s">
        <v>78</v>
      </c>
      <c r="P3" s="523" t="s">
        <v>79</v>
      </c>
      <c r="R3" s="514"/>
    </row>
    <row r="4" spans="1:18" ht="10.5" customHeight="1">
      <c r="A4" s="488"/>
      <c r="C4" s="518"/>
      <c r="D4" s="520"/>
      <c r="E4" s="520"/>
      <c r="F4" s="522"/>
      <c r="G4" s="516"/>
      <c r="H4" s="516"/>
      <c r="I4" s="516"/>
      <c r="J4" s="516"/>
      <c r="K4" s="516"/>
      <c r="L4" s="516"/>
      <c r="M4" s="516"/>
      <c r="N4" s="516"/>
      <c r="O4" s="516"/>
      <c r="P4" s="524"/>
      <c r="R4" s="514"/>
    </row>
    <row r="5" spans="1:18" ht="15" customHeight="1">
      <c r="A5" s="488"/>
      <c r="C5" s="531" t="s">
        <v>92</v>
      </c>
      <c r="D5" s="18" t="s">
        <v>87</v>
      </c>
      <c r="E5" s="14">
        <v>19914</v>
      </c>
      <c r="F5" s="14">
        <v>567</v>
      </c>
      <c r="G5" s="14">
        <v>680</v>
      </c>
      <c r="H5" s="14">
        <v>819</v>
      </c>
      <c r="I5" s="14">
        <v>719</v>
      </c>
      <c r="J5" s="14">
        <v>510</v>
      </c>
      <c r="K5" s="14">
        <v>656</v>
      </c>
      <c r="L5" s="14">
        <v>852</v>
      </c>
      <c r="M5" s="14">
        <v>1024</v>
      </c>
      <c r="N5" s="14">
        <v>1230</v>
      </c>
      <c r="O5" s="14">
        <v>1169</v>
      </c>
      <c r="P5" s="16">
        <v>1248</v>
      </c>
      <c r="R5" s="514"/>
    </row>
    <row r="6" spans="1:18" ht="15" customHeight="1">
      <c r="A6" s="488"/>
      <c r="C6" s="532"/>
      <c r="D6" s="18" t="s">
        <v>88</v>
      </c>
      <c r="E6" s="14">
        <v>9382</v>
      </c>
      <c r="F6" s="14">
        <v>294</v>
      </c>
      <c r="G6" s="14">
        <v>368</v>
      </c>
      <c r="H6" s="14">
        <v>404</v>
      </c>
      <c r="I6" s="14">
        <v>374</v>
      </c>
      <c r="J6" s="14">
        <v>278</v>
      </c>
      <c r="K6" s="14">
        <v>360</v>
      </c>
      <c r="L6" s="14">
        <v>442</v>
      </c>
      <c r="M6" s="14">
        <v>532</v>
      </c>
      <c r="N6" s="14">
        <v>603</v>
      </c>
      <c r="O6" s="14">
        <v>561</v>
      </c>
      <c r="P6" s="16">
        <v>598</v>
      </c>
      <c r="R6" s="514"/>
    </row>
    <row r="7" spans="1:18" ht="15" customHeight="1">
      <c r="A7" s="488"/>
      <c r="C7" s="533"/>
      <c r="D7" s="18" t="s">
        <v>89</v>
      </c>
      <c r="E7" s="14">
        <v>10532</v>
      </c>
      <c r="F7" s="14">
        <v>273</v>
      </c>
      <c r="G7" s="14">
        <v>312</v>
      </c>
      <c r="H7" s="14">
        <v>415</v>
      </c>
      <c r="I7" s="14">
        <v>345</v>
      </c>
      <c r="J7" s="14">
        <v>232</v>
      </c>
      <c r="K7" s="14">
        <v>296</v>
      </c>
      <c r="L7" s="14">
        <v>410</v>
      </c>
      <c r="M7" s="14">
        <v>492</v>
      </c>
      <c r="N7" s="14">
        <v>627</v>
      </c>
      <c r="O7" s="14">
        <v>608</v>
      </c>
      <c r="P7" s="16">
        <v>650</v>
      </c>
      <c r="R7" s="514"/>
    </row>
    <row r="8" spans="1:18" ht="15" customHeight="1">
      <c r="A8" s="488"/>
      <c r="C8" s="531" t="s">
        <v>93</v>
      </c>
      <c r="D8" s="18" t="s">
        <v>87</v>
      </c>
      <c r="E8" s="14">
        <v>29048</v>
      </c>
      <c r="F8" s="14">
        <v>1159</v>
      </c>
      <c r="G8" s="14">
        <v>1170</v>
      </c>
      <c r="H8" s="14">
        <v>1124</v>
      </c>
      <c r="I8" s="14">
        <v>1330</v>
      </c>
      <c r="J8" s="14">
        <v>1401</v>
      </c>
      <c r="K8" s="14">
        <v>1378</v>
      </c>
      <c r="L8" s="14">
        <v>1713</v>
      </c>
      <c r="M8" s="14">
        <v>1868</v>
      </c>
      <c r="N8" s="14">
        <v>1871</v>
      </c>
      <c r="O8" s="14">
        <v>1711</v>
      </c>
      <c r="P8" s="16">
        <v>1743</v>
      </c>
      <c r="R8" s="514"/>
    </row>
    <row r="9" spans="1:18" ht="15" customHeight="1">
      <c r="A9" s="488"/>
      <c r="C9" s="532"/>
      <c r="D9" s="18" t="s">
        <v>88</v>
      </c>
      <c r="E9" s="14">
        <v>14072</v>
      </c>
      <c r="F9" s="14">
        <v>611</v>
      </c>
      <c r="G9" s="14">
        <v>594</v>
      </c>
      <c r="H9" s="14">
        <v>558</v>
      </c>
      <c r="I9" s="14">
        <v>647</v>
      </c>
      <c r="J9" s="14">
        <v>664</v>
      </c>
      <c r="K9" s="14">
        <v>776</v>
      </c>
      <c r="L9" s="14">
        <v>917</v>
      </c>
      <c r="M9" s="14">
        <v>996</v>
      </c>
      <c r="N9" s="14">
        <v>967</v>
      </c>
      <c r="O9" s="14">
        <v>884</v>
      </c>
      <c r="P9" s="16">
        <v>904</v>
      </c>
      <c r="R9" s="514"/>
    </row>
    <row r="10" spans="1:18" ht="15" customHeight="1">
      <c r="A10" s="488"/>
      <c r="C10" s="533"/>
      <c r="D10" s="18" t="s">
        <v>89</v>
      </c>
      <c r="E10" s="14">
        <v>14976</v>
      </c>
      <c r="F10" s="14">
        <v>548</v>
      </c>
      <c r="G10" s="14">
        <v>576</v>
      </c>
      <c r="H10" s="14">
        <v>566</v>
      </c>
      <c r="I10" s="14">
        <v>683</v>
      </c>
      <c r="J10" s="14">
        <v>737</v>
      </c>
      <c r="K10" s="14">
        <v>602</v>
      </c>
      <c r="L10" s="14">
        <v>796</v>
      </c>
      <c r="M10" s="14">
        <v>872</v>
      </c>
      <c r="N10" s="14">
        <v>904</v>
      </c>
      <c r="O10" s="14">
        <v>827</v>
      </c>
      <c r="P10" s="16">
        <v>839</v>
      </c>
      <c r="R10" s="514"/>
    </row>
    <row r="11" spans="1:18" ht="15" customHeight="1">
      <c r="A11" s="488"/>
      <c r="C11" s="531" t="s">
        <v>94</v>
      </c>
      <c r="D11" s="18" t="s">
        <v>87</v>
      </c>
      <c r="E11" s="14">
        <v>3596</v>
      </c>
      <c r="F11" s="14">
        <v>101</v>
      </c>
      <c r="G11" s="14">
        <v>127</v>
      </c>
      <c r="H11" s="14">
        <v>132</v>
      </c>
      <c r="I11" s="14">
        <v>136</v>
      </c>
      <c r="J11" s="14">
        <v>98</v>
      </c>
      <c r="K11" s="14">
        <v>102</v>
      </c>
      <c r="L11" s="14">
        <v>138</v>
      </c>
      <c r="M11" s="14">
        <v>180</v>
      </c>
      <c r="N11" s="14">
        <v>186</v>
      </c>
      <c r="O11" s="14">
        <v>190</v>
      </c>
      <c r="P11" s="16">
        <v>183</v>
      </c>
      <c r="R11" s="514"/>
    </row>
    <row r="12" spans="1:18" ht="15" customHeight="1">
      <c r="A12" s="488"/>
      <c r="C12" s="532"/>
      <c r="D12" s="18" t="s">
        <v>88</v>
      </c>
      <c r="E12" s="14">
        <v>1656</v>
      </c>
      <c r="F12" s="14">
        <v>57</v>
      </c>
      <c r="G12" s="14">
        <v>62</v>
      </c>
      <c r="H12" s="14">
        <v>62</v>
      </c>
      <c r="I12" s="14">
        <v>75</v>
      </c>
      <c r="J12" s="14">
        <v>55</v>
      </c>
      <c r="K12" s="14">
        <v>54</v>
      </c>
      <c r="L12" s="14">
        <v>68</v>
      </c>
      <c r="M12" s="14">
        <v>103</v>
      </c>
      <c r="N12" s="14">
        <v>95</v>
      </c>
      <c r="O12" s="14">
        <v>94</v>
      </c>
      <c r="P12" s="16">
        <v>94</v>
      </c>
      <c r="R12" s="514"/>
    </row>
    <row r="13" spans="1:18" ht="15" customHeight="1">
      <c r="A13" s="488"/>
      <c r="C13" s="533"/>
      <c r="D13" s="18" t="s">
        <v>89</v>
      </c>
      <c r="E13" s="14">
        <v>1940</v>
      </c>
      <c r="F13" s="14">
        <v>44</v>
      </c>
      <c r="G13" s="14">
        <v>65</v>
      </c>
      <c r="H13" s="14">
        <v>70</v>
      </c>
      <c r="I13" s="14">
        <v>61</v>
      </c>
      <c r="J13" s="14">
        <v>43</v>
      </c>
      <c r="K13" s="14">
        <v>48</v>
      </c>
      <c r="L13" s="14">
        <v>70</v>
      </c>
      <c r="M13" s="14">
        <v>77</v>
      </c>
      <c r="N13" s="14">
        <v>91</v>
      </c>
      <c r="O13" s="14">
        <v>96</v>
      </c>
      <c r="P13" s="16">
        <v>89</v>
      </c>
      <c r="R13" s="514"/>
    </row>
    <row r="14" spans="1:18" ht="15" customHeight="1">
      <c r="A14" s="488"/>
      <c r="C14" s="531" t="s">
        <v>95</v>
      </c>
      <c r="D14" s="18" t="s">
        <v>87</v>
      </c>
      <c r="E14" s="14">
        <v>3228</v>
      </c>
      <c r="F14" s="14">
        <v>74</v>
      </c>
      <c r="G14" s="14">
        <v>102</v>
      </c>
      <c r="H14" s="14">
        <v>131</v>
      </c>
      <c r="I14" s="14">
        <v>147</v>
      </c>
      <c r="J14" s="14">
        <v>74</v>
      </c>
      <c r="K14" s="14">
        <v>95</v>
      </c>
      <c r="L14" s="14">
        <v>139</v>
      </c>
      <c r="M14" s="14">
        <v>175</v>
      </c>
      <c r="N14" s="14">
        <v>191</v>
      </c>
      <c r="O14" s="14">
        <v>159</v>
      </c>
      <c r="P14" s="16">
        <v>206</v>
      </c>
      <c r="R14" s="514"/>
    </row>
    <row r="15" spans="1:18" ht="15" customHeight="1">
      <c r="A15" s="488"/>
      <c r="C15" s="532"/>
      <c r="D15" s="18" t="s">
        <v>88</v>
      </c>
      <c r="E15" s="14">
        <v>1567</v>
      </c>
      <c r="F15" s="14">
        <v>36</v>
      </c>
      <c r="G15" s="14">
        <v>59</v>
      </c>
      <c r="H15" s="14">
        <v>69</v>
      </c>
      <c r="I15" s="14">
        <v>87</v>
      </c>
      <c r="J15" s="14">
        <v>43</v>
      </c>
      <c r="K15" s="14">
        <v>48</v>
      </c>
      <c r="L15" s="14">
        <v>65</v>
      </c>
      <c r="M15" s="14">
        <v>100</v>
      </c>
      <c r="N15" s="14">
        <v>98</v>
      </c>
      <c r="O15" s="14">
        <v>73</v>
      </c>
      <c r="P15" s="16">
        <v>100</v>
      </c>
      <c r="R15" s="514"/>
    </row>
    <row r="16" spans="1:18" ht="15" customHeight="1">
      <c r="A16" s="488"/>
      <c r="C16" s="533"/>
      <c r="D16" s="18" t="s">
        <v>89</v>
      </c>
      <c r="E16" s="14">
        <v>1661</v>
      </c>
      <c r="F16" s="14">
        <v>38</v>
      </c>
      <c r="G16" s="14">
        <v>43</v>
      </c>
      <c r="H16" s="14">
        <v>62</v>
      </c>
      <c r="I16" s="14">
        <v>60</v>
      </c>
      <c r="J16" s="14">
        <v>31</v>
      </c>
      <c r="K16" s="14">
        <v>47</v>
      </c>
      <c r="L16" s="14">
        <v>74</v>
      </c>
      <c r="M16" s="14">
        <v>75</v>
      </c>
      <c r="N16" s="14">
        <v>93</v>
      </c>
      <c r="O16" s="14">
        <v>86</v>
      </c>
      <c r="P16" s="16">
        <v>106</v>
      </c>
      <c r="R16" s="514"/>
    </row>
    <row r="17" spans="1:18" ht="15" customHeight="1">
      <c r="A17" s="488"/>
      <c r="C17" s="531" t="s">
        <v>96</v>
      </c>
      <c r="D17" s="18" t="s">
        <v>87</v>
      </c>
      <c r="E17" s="14">
        <v>3547</v>
      </c>
      <c r="F17" s="14">
        <v>92</v>
      </c>
      <c r="G17" s="14">
        <v>126</v>
      </c>
      <c r="H17" s="14">
        <v>132</v>
      </c>
      <c r="I17" s="14">
        <v>117</v>
      </c>
      <c r="J17" s="14">
        <v>63</v>
      </c>
      <c r="K17" s="14">
        <v>120</v>
      </c>
      <c r="L17" s="14">
        <v>140</v>
      </c>
      <c r="M17" s="14">
        <v>233</v>
      </c>
      <c r="N17" s="14">
        <v>246</v>
      </c>
      <c r="O17" s="14">
        <v>196</v>
      </c>
      <c r="P17" s="16">
        <v>208</v>
      </c>
      <c r="R17" s="514"/>
    </row>
    <row r="18" spans="1:18" ht="15" customHeight="1">
      <c r="A18" s="488"/>
      <c r="C18" s="532"/>
      <c r="D18" s="18" t="s">
        <v>88</v>
      </c>
      <c r="E18" s="14">
        <v>1718</v>
      </c>
      <c r="F18" s="14">
        <v>38</v>
      </c>
      <c r="G18" s="14">
        <v>68</v>
      </c>
      <c r="H18" s="14">
        <v>67</v>
      </c>
      <c r="I18" s="14">
        <v>67</v>
      </c>
      <c r="J18" s="14">
        <v>30</v>
      </c>
      <c r="K18" s="14">
        <v>72</v>
      </c>
      <c r="L18" s="14">
        <v>77</v>
      </c>
      <c r="M18" s="14">
        <v>127</v>
      </c>
      <c r="N18" s="14">
        <v>133</v>
      </c>
      <c r="O18" s="14">
        <v>107</v>
      </c>
      <c r="P18" s="16">
        <v>112</v>
      </c>
      <c r="R18" s="514"/>
    </row>
    <row r="19" spans="1:18" ht="15" customHeight="1">
      <c r="A19" s="488"/>
      <c r="C19" s="533"/>
      <c r="D19" s="18" t="s">
        <v>89</v>
      </c>
      <c r="E19" s="14">
        <v>1829</v>
      </c>
      <c r="F19" s="14">
        <v>54</v>
      </c>
      <c r="G19" s="14">
        <v>58</v>
      </c>
      <c r="H19" s="14">
        <v>65</v>
      </c>
      <c r="I19" s="14">
        <v>50</v>
      </c>
      <c r="J19" s="14">
        <v>33</v>
      </c>
      <c r="K19" s="14">
        <v>48</v>
      </c>
      <c r="L19" s="14">
        <v>63</v>
      </c>
      <c r="M19" s="14">
        <v>106</v>
      </c>
      <c r="N19" s="14">
        <v>113</v>
      </c>
      <c r="O19" s="14">
        <v>89</v>
      </c>
      <c r="P19" s="16">
        <v>96</v>
      </c>
      <c r="R19" s="514"/>
    </row>
    <row r="20" spans="1:18" ht="15" customHeight="1">
      <c r="A20" s="488"/>
      <c r="C20" s="531" t="s">
        <v>97</v>
      </c>
      <c r="D20" s="18" t="s">
        <v>87</v>
      </c>
      <c r="E20" s="14">
        <v>4659</v>
      </c>
      <c r="F20" s="14">
        <v>128</v>
      </c>
      <c r="G20" s="14">
        <v>142</v>
      </c>
      <c r="H20" s="14">
        <v>161</v>
      </c>
      <c r="I20" s="14">
        <v>283</v>
      </c>
      <c r="J20" s="14">
        <v>102</v>
      </c>
      <c r="K20" s="14">
        <v>160</v>
      </c>
      <c r="L20" s="14">
        <v>189</v>
      </c>
      <c r="M20" s="14">
        <v>278</v>
      </c>
      <c r="N20" s="14">
        <v>287</v>
      </c>
      <c r="O20" s="14">
        <v>237</v>
      </c>
      <c r="P20" s="16">
        <v>280</v>
      </c>
      <c r="R20" s="514"/>
    </row>
    <row r="21" spans="1:18" ht="15" customHeight="1">
      <c r="A21" s="488"/>
      <c r="C21" s="532"/>
      <c r="D21" s="18" t="s">
        <v>88</v>
      </c>
      <c r="E21" s="14">
        <v>2287</v>
      </c>
      <c r="F21" s="14">
        <v>79</v>
      </c>
      <c r="G21" s="14">
        <v>66</v>
      </c>
      <c r="H21" s="14">
        <v>92</v>
      </c>
      <c r="I21" s="14">
        <v>158</v>
      </c>
      <c r="J21" s="14">
        <v>57</v>
      </c>
      <c r="K21" s="14">
        <v>89</v>
      </c>
      <c r="L21" s="14">
        <v>103</v>
      </c>
      <c r="M21" s="14">
        <v>156</v>
      </c>
      <c r="N21" s="14">
        <v>153</v>
      </c>
      <c r="O21" s="14">
        <v>112</v>
      </c>
      <c r="P21" s="16">
        <v>140</v>
      </c>
      <c r="R21" s="514"/>
    </row>
    <row r="22" spans="1:18" ht="15" customHeight="1">
      <c r="A22" s="488"/>
      <c r="C22" s="533"/>
      <c r="D22" s="18" t="s">
        <v>89</v>
      </c>
      <c r="E22" s="14">
        <v>2372</v>
      </c>
      <c r="F22" s="14">
        <v>49</v>
      </c>
      <c r="G22" s="14">
        <v>76</v>
      </c>
      <c r="H22" s="14">
        <v>69</v>
      </c>
      <c r="I22" s="14">
        <v>125</v>
      </c>
      <c r="J22" s="14">
        <v>45</v>
      </c>
      <c r="K22" s="14">
        <v>71</v>
      </c>
      <c r="L22" s="14">
        <v>86</v>
      </c>
      <c r="M22" s="14">
        <v>122</v>
      </c>
      <c r="N22" s="14">
        <v>134</v>
      </c>
      <c r="O22" s="14">
        <v>125</v>
      </c>
      <c r="P22" s="16">
        <v>140</v>
      </c>
      <c r="R22" s="514"/>
    </row>
    <row r="23" spans="1:18" ht="15" customHeight="1">
      <c r="A23" s="488"/>
      <c r="C23" s="534" t="s">
        <v>98</v>
      </c>
      <c r="D23" s="18" t="s">
        <v>87</v>
      </c>
      <c r="E23" s="14">
        <v>832</v>
      </c>
      <c r="F23" s="14">
        <v>17</v>
      </c>
      <c r="G23" s="14">
        <v>14</v>
      </c>
      <c r="H23" s="14">
        <v>14</v>
      </c>
      <c r="I23" s="14">
        <v>133</v>
      </c>
      <c r="J23" s="14">
        <v>37</v>
      </c>
      <c r="K23" s="14">
        <v>29</v>
      </c>
      <c r="L23" s="14">
        <v>25</v>
      </c>
      <c r="M23" s="14">
        <v>32</v>
      </c>
      <c r="N23" s="14">
        <v>40</v>
      </c>
      <c r="O23" s="14">
        <v>39</v>
      </c>
      <c r="P23" s="16">
        <v>52</v>
      </c>
      <c r="R23" s="514"/>
    </row>
    <row r="24" spans="1:18" ht="15" customHeight="1">
      <c r="A24" s="488"/>
      <c r="C24" s="535"/>
      <c r="D24" s="18" t="s">
        <v>88</v>
      </c>
      <c r="E24" s="14">
        <v>435</v>
      </c>
      <c r="F24" s="14">
        <v>6</v>
      </c>
      <c r="G24" s="14">
        <v>6</v>
      </c>
      <c r="H24" s="14">
        <v>4</v>
      </c>
      <c r="I24" s="14">
        <v>57</v>
      </c>
      <c r="J24" s="14">
        <v>24</v>
      </c>
      <c r="K24" s="14">
        <v>15</v>
      </c>
      <c r="L24" s="14">
        <v>15</v>
      </c>
      <c r="M24" s="14">
        <v>21</v>
      </c>
      <c r="N24" s="14">
        <v>30</v>
      </c>
      <c r="O24" s="14">
        <v>23</v>
      </c>
      <c r="P24" s="16">
        <v>36</v>
      </c>
      <c r="R24" s="514"/>
    </row>
    <row r="25" spans="1:18" ht="15" customHeight="1">
      <c r="A25" s="488"/>
      <c r="C25" s="536"/>
      <c r="D25" s="18" t="s">
        <v>89</v>
      </c>
      <c r="E25" s="14">
        <v>397</v>
      </c>
      <c r="F25" s="14">
        <v>11</v>
      </c>
      <c r="G25" s="14">
        <v>8</v>
      </c>
      <c r="H25" s="14">
        <v>10</v>
      </c>
      <c r="I25" s="14">
        <v>76</v>
      </c>
      <c r="J25" s="14">
        <v>13</v>
      </c>
      <c r="K25" s="14">
        <v>14</v>
      </c>
      <c r="L25" s="14">
        <v>10</v>
      </c>
      <c r="M25" s="14">
        <v>11</v>
      </c>
      <c r="N25" s="14">
        <v>10</v>
      </c>
      <c r="O25" s="14">
        <v>16</v>
      </c>
      <c r="P25" s="16">
        <v>16</v>
      </c>
      <c r="R25" s="514"/>
    </row>
    <row r="26" spans="1:18" ht="15" customHeight="1">
      <c r="A26" s="488"/>
      <c r="C26" s="531" t="s">
        <v>99</v>
      </c>
      <c r="D26" s="18" t="s">
        <v>87</v>
      </c>
      <c r="E26" s="14">
        <v>1767</v>
      </c>
      <c r="F26" s="14">
        <v>70</v>
      </c>
      <c r="G26" s="14">
        <v>50</v>
      </c>
      <c r="H26" s="14">
        <v>63</v>
      </c>
      <c r="I26" s="14">
        <v>24</v>
      </c>
      <c r="J26" s="14">
        <v>34</v>
      </c>
      <c r="K26" s="14">
        <v>68</v>
      </c>
      <c r="L26" s="14">
        <v>89</v>
      </c>
      <c r="M26" s="14">
        <v>101</v>
      </c>
      <c r="N26" s="14">
        <v>102</v>
      </c>
      <c r="O26" s="14">
        <v>110</v>
      </c>
      <c r="P26" s="16">
        <v>152</v>
      </c>
      <c r="R26" s="514"/>
    </row>
    <row r="27" spans="1:18" ht="15" customHeight="1">
      <c r="A27" s="488"/>
      <c r="C27" s="532"/>
      <c r="D27" s="18" t="s">
        <v>88</v>
      </c>
      <c r="E27" s="14">
        <v>938</v>
      </c>
      <c r="F27" s="14">
        <v>38</v>
      </c>
      <c r="G27" s="14">
        <v>29</v>
      </c>
      <c r="H27" s="14">
        <v>36</v>
      </c>
      <c r="I27" s="14">
        <v>11</v>
      </c>
      <c r="J27" s="14">
        <v>19</v>
      </c>
      <c r="K27" s="14">
        <v>39</v>
      </c>
      <c r="L27" s="14">
        <v>51</v>
      </c>
      <c r="M27" s="14">
        <v>65</v>
      </c>
      <c r="N27" s="14">
        <v>61</v>
      </c>
      <c r="O27" s="14">
        <v>67</v>
      </c>
      <c r="P27" s="16">
        <v>93</v>
      </c>
      <c r="R27" s="514"/>
    </row>
    <row r="28" spans="1:18" ht="15" customHeight="1">
      <c r="A28" s="488"/>
      <c r="C28" s="533"/>
      <c r="D28" s="18" t="s">
        <v>89</v>
      </c>
      <c r="E28" s="14">
        <v>829</v>
      </c>
      <c r="F28" s="14">
        <v>32</v>
      </c>
      <c r="G28" s="14">
        <v>21</v>
      </c>
      <c r="H28" s="14">
        <v>27</v>
      </c>
      <c r="I28" s="14">
        <v>13</v>
      </c>
      <c r="J28" s="14">
        <v>15</v>
      </c>
      <c r="K28" s="14">
        <v>29</v>
      </c>
      <c r="L28" s="14">
        <v>38</v>
      </c>
      <c r="M28" s="14">
        <v>36</v>
      </c>
      <c r="N28" s="14">
        <v>41</v>
      </c>
      <c r="O28" s="14">
        <v>43</v>
      </c>
      <c r="P28" s="16">
        <v>59</v>
      </c>
      <c r="R28" s="514"/>
    </row>
    <row r="29" spans="1:18" ht="15" customHeight="1">
      <c r="A29" s="488"/>
      <c r="C29" s="528" t="s">
        <v>206</v>
      </c>
      <c r="D29" s="29" t="s">
        <v>87</v>
      </c>
      <c r="E29" s="30">
        <v>66591</v>
      </c>
      <c r="F29" s="30">
        <v>2208</v>
      </c>
      <c r="G29" s="30">
        <v>2411</v>
      </c>
      <c r="H29" s="30">
        <v>2576</v>
      </c>
      <c r="I29" s="30">
        <v>2889</v>
      </c>
      <c r="J29" s="30">
        <v>2319</v>
      </c>
      <c r="K29" s="30">
        <v>2608</v>
      </c>
      <c r="L29" s="30">
        <v>3285</v>
      </c>
      <c r="M29" s="30">
        <v>3891</v>
      </c>
      <c r="N29" s="30">
        <v>4153</v>
      </c>
      <c r="O29" s="30">
        <v>3811</v>
      </c>
      <c r="P29" s="31">
        <v>4072</v>
      </c>
      <c r="R29" s="514"/>
    </row>
    <row r="30" spans="1:18" ht="15" customHeight="1">
      <c r="A30" s="488"/>
      <c r="C30" s="529"/>
      <c r="D30" s="32" t="s">
        <v>88</v>
      </c>
      <c r="E30" s="33">
        <v>32055</v>
      </c>
      <c r="F30" s="33">
        <v>1159</v>
      </c>
      <c r="G30" s="33">
        <v>1252</v>
      </c>
      <c r="H30" s="33">
        <v>1292</v>
      </c>
      <c r="I30" s="33">
        <v>1476</v>
      </c>
      <c r="J30" s="33">
        <v>1170</v>
      </c>
      <c r="K30" s="33">
        <v>1453</v>
      </c>
      <c r="L30" s="33">
        <v>1738</v>
      </c>
      <c r="M30" s="33">
        <v>2100</v>
      </c>
      <c r="N30" s="33">
        <v>2140</v>
      </c>
      <c r="O30" s="33">
        <v>1921</v>
      </c>
      <c r="P30" s="34">
        <v>2077</v>
      </c>
      <c r="R30" s="514"/>
    </row>
    <row r="31" spans="1:18" ht="15" customHeight="1" thickBot="1">
      <c r="A31" s="488"/>
      <c r="C31" s="530"/>
      <c r="D31" s="35" t="s">
        <v>89</v>
      </c>
      <c r="E31" s="36">
        <v>34536</v>
      </c>
      <c r="F31" s="36">
        <v>1049</v>
      </c>
      <c r="G31" s="36">
        <v>1159</v>
      </c>
      <c r="H31" s="36">
        <v>1284</v>
      </c>
      <c r="I31" s="36">
        <v>1413</v>
      </c>
      <c r="J31" s="36">
        <v>1149</v>
      </c>
      <c r="K31" s="36">
        <v>1155</v>
      </c>
      <c r="L31" s="36">
        <v>1547</v>
      </c>
      <c r="M31" s="36">
        <v>1791</v>
      </c>
      <c r="N31" s="36">
        <v>2013</v>
      </c>
      <c r="O31" s="36">
        <v>1890</v>
      </c>
      <c r="P31" s="37">
        <v>1995</v>
      </c>
      <c r="R31" s="514"/>
    </row>
    <row r="32" spans="1:18" ht="15" customHeight="1">
      <c r="A32" s="488"/>
      <c r="C32" s="525" t="s">
        <v>90</v>
      </c>
      <c r="D32" s="20" t="s">
        <v>87</v>
      </c>
      <c r="E32" s="21">
        <v>5381733</v>
      </c>
      <c r="F32" s="21">
        <v>186010</v>
      </c>
      <c r="G32" s="21">
        <v>202269</v>
      </c>
      <c r="H32" s="21">
        <v>220017</v>
      </c>
      <c r="I32" s="21">
        <v>239098</v>
      </c>
      <c r="J32" s="21">
        <v>234274</v>
      </c>
      <c r="K32" s="21">
        <v>247587</v>
      </c>
      <c r="L32" s="21">
        <v>287674</v>
      </c>
      <c r="M32" s="21">
        <v>337369</v>
      </c>
      <c r="N32" s="21">
        <v>391243</v>
      </c>
      <c r="O32" s="21">
        <v>350794</v>
      </c>
      <c r="P32" s="22">
        <v>345836</v>
      </c>
      <c r="R32" s="514"/>
    </row>
    <row r="33" spans="1:18" ht="15" customHeight="1">
      <c r="A33" s="488"/>
      <c r="C33" s="526"/>
      <c r="D33" s="23" t="s">
        <v>88</v>
      </c>
      <c r="E33" s="24">
        <v>2537089</v>
      </c>
      <c r="F33" s="24">
        <v>95022</v>
      </c>
      <c r="G33" s="24">
        <v>103549</v>
      </c>
      <c r="H33" s="24">
        <v>111816</v>
      </c>
      <c r="I33" s="24">
        <v>123196</v>
      </c>
      <c r="J33" s="24">
        <v>117965</v>
      </c>
      <c r="K33" s="24">
        <v>123076</v>
      </c>
      <c r="L33" s="24">
        <v>141876</v>
      </c>
      <c r="M33" s="24">
        <v>166514</v>
      </c>
      <c r="N33" s="24">
        <v>193093</v>
      </c>
      <c r="O33" s="24">
        <v>169252</v>
      </c>
      <c r="P33" s="25">
        <v>165634</v>
      </c>
      <c r="R33" s="514"/>
    </row>
    <row r="34" spans="1:18" ht="15" customHeight="1" thickBot="1">
      <c r="A34" s="488"/>
      <c r="C34" s="527"/>
      <c r="D34" s="26" t="s">
        <v>89</v>
      </c>
      <c r="E34" s="27">
        <v>2844644</v>
      </c>
      <c r="F34" s="27">
        <v>90988</v>
      </c>
      <c r="G34" s="27">
        <v>98720</v>
      </c>
      <c r="H34" s="27">
        <v>108201</v>
      </c>
      <c r="I34" s="27">
        <v>115902</v>
      </c>
      <c r="J34" s="27">
        <v>116309</v>
      </c>
      <c r="K34" s="27">
        <v>124511</v>
      </c>
      <c r="L34" s="27">
        <v>145798</v>
      </c>
      <c r="M34" s="27">
        <v>170855</v>
      </c>
      <c r="N34" s="27">
        <v>198150</v>
      </c>
      <c r="O34" s="27">
        <v>181542</v>
      </c>
      <c r="P34" s="28">
        <v>180202</v>
      </c>
      <c r="R34" s="514"/>
    </row>
    <row r="35" spans="1:18" ht="14.25" customHeight="1" thickBot="1">
      <c r="A35" s="488" t="s">
        <v>561</v>
      </c>
      <c r="R35" s="487" t="s">
        <v>256</v>
      </c>
    </row>
    <row r="36" spans="1:18" ht="10.5" customHeight="1">
      <c r="A36" s="488"/>
      <c r="C36" s="537"/>
      <c r="D36" s="519"/>
      <c r="E36" s="521" t="s">
        <v>80</v>
      </c>
      <c r="F36" s="515" t="s">
        <v>81</v>
      </c>
      <c r="G36" s="515" t="s">
        <v>82</v>
      </c>
      <c r="H36" s="515" t="s">
        <v>83</v>
      </c>
      <c r="I36" s="515" t="s">
        <v>84</v>
      </c>
      <c r="J36" s="515" t="s">
        <v>85</v>
      </c>
      <c r="K36" s="515" t="s">
        <v>100</v>
      </c>
      <c r="L36" s="515" t="s">
        <v>101</v>
      </c>
      <c r="M36" s="515" t="s">
        <v>102</v>
      </c>
      <c r="N36" s="515" t="s">
        <v>103</v>
      </c>
      <c r="O36" s="523" t="s">
        <v>104</v>
      </c>
      <c r="R36" s="487"/>
    </row>
    <row r="37" spans="1:18" ht="10.5" customHeight="1">
      <c r="A37" s="488"/>
      <c r="C37" s="538"/>
      <c r="D37" s="520"/>
      <c r="E37" s="522"/>
      <c r="F37" s="516"/>
      <c r="G37" s="516"/>
      <c r="H37" s="516"/>
      <c r="I37" s="516"/>
      <c r="J37" s="516"/>
      <c r="K37" s="516"/>
      <c r="L37" s="516"/>
      <c r="M37" s="516"/>
      <c r="N37" s="516"/>
      <c r="O37" s="524"/>
      <c r="R37" s="487"/>
    </row>
    <row r="38" spans="1:18" ht="15" customHeight="1">
      <c r="A38" s="488"/>
      <c r="C38" s="531" t="s">
        <v>92</v>
      </c>
      <c r="D38" s="18" t="s">
        <v>87</v>
      </c>
      <c r="E38" s="14">
        <v>1361</v>
      </c>
      <c r="F38" s="14">
        <v>1615</v>
      </c>
      <c r="G38" s="14">
        <v>1781</v>
      </c>
      <c r="H38" s="14">
        <v>1526</v>
      </c>
      <c r="I38" s="14">
        <v>1525</v>
      </c>
      <c r="J38" s="14">
        <v>1275</v>
      </c>
      <c r="K38" s="14">
        <v>827</v>
      </c>
      <c r="L38" s="14">
        <v>372</v>
      </c>
      <c r="M38" s="14">
        <v>122</v>
      </c>
      <c r="N38" s="14">
        <v>23</v>
      </c>
      <c r="O38" s="16">
        <v>13</v>
      </c>
      <c r="R38" s="487"/>
    </row>
    <row r="39" spans="1:18" ht="15" customHeight="1">
      <c r="A39" s="488"/>
      <c r="C39" s="532"/>
      <c r="D39" s="18" t="s">
        <v>88</v>
      </c>
      <c r="E39" s="14">
        <v>693</v>
      </c>
      <c r="F39" s="14">
        <v>754</v>
      </c>
      <c r="G39" s="14">
        <v>789</v>
      </c>
      <c r="H39" s="14">
        <v>667</v>
      </c>
      <c r="I39" s="14">
        <v>635</v>
      </c>
      <c r="J39" s="14">
        <v>583</v>
      </c>
      <c r="K39" s="14">
        <v>302</v>
      </c>
      <c r="L39" s="14">
        <v>103</v>
      </c>
      <c r="M39" s="14">
        <v>30</v>
      </c>
      <c r="N39" s="14">
        <v>3</v>
      </c>
      <c r="O39" s="16">
        <v>9</v>
      </c>
      <c r="R39" s="487"/>
    </row>
    <row r="40" spans="1:18" ht="15" customHeight="1">
      <c r="A40" s="488"/>
      <c r="C40" s="533"/>
      <c r="D40" s="18" t="s">
        <v>89</v>
      </c>
      <c r="E40" s="14">
        <v>668</v>
      </c>
      <c r="F40" s="14">
        <v>861</v>
      </c>
      <c r="G40" s="14">
        <v>992</v>
      </c>
      <c r="H40" s="14">
        <v>859</v>
      </c>
      <c r="I40" s="14">
        <v>890</v>
      </c>
      <c r="J40" s="14">
        <v>692</v>
      </c>
      <c r="K40" s="14">
        <v>525</v>
      </c>
      <c r="L40" s="14">
        <v>269</v>
      </c>
      <c r="M40" s="14">
        <v>92</v>
      </c>
      <c r="N40" s="14">
        <v>20</v>
      </c>
      <c r="O40" s="16">
        <v>4</v>
      </c>
      <c r="R40" s="487"/>
    </row>
    <row r="41" spans="1:18" ht="15" customHeight="1">
      <c r="A41" s="488"/>
      <c r="C41" s="531" t="s">
        <v>93</v>
      </c>
      <c r="D41" s="18" t="s">
        <v>87</v>
      </c>
      <c r="E41" s="14">
        <v>1758</v>
      </c>
      <c r="F41" s="14">
        <v>1982</v>
      </c>
      <c r="G41" s="14">
        <v>2338</v>
      </c>
      <c r="H41" s="14">
        <v>1851</v>
      </c>
      <c r="I41" s="14">
        <v>1758</v>
      </c>
      <c r="J41" s="14">
        <v>1448</v>
      </c>
      <c r="K41" s="14">
        <v>871</v>
      </c>
      <c r="L41" s="14">
        <v>392</v>
      </c>
      <c r="M41" s="14">
        <v>112</v>
      </c>
      <c r="N41" s="14">
        <v>24</v>
      </c>
      <c r="O41" s="16">
        <v>46</v>
      </c>
      <c r="R41" s="487"/>
    </row>
    <row r="42" spans="1:18" ht="15" customHeight="1">
      <c r="A42" s="488"/>
      <c r="C42" s="532"/>
      <c r="D42" s="18" t="s">
        <v>88</v>
      </c>
      <c r="E42" s="14">
        <v>879</v>
      </c>
      <c r="F42" s="14">
        <v>931</v>
      </c>
      <c r="G42" s="14">
        <v>1093</v>
      </c>
      <c r="H42" s="14">
        <v>833</v>
      </c>
      <c r="I42" s="14">
        <v>736</v>
      </c>
      <c r="J42" s="14">
        <v>599</v>
      </c>
      <c r="K42" s="14">
        <v>308</v>
      </c>
      <c r="L42" s="14">
        <v>121</v>
      </c>
      <c r="M42" s="14">
        <v>23</v>
      </c>
      <c r="N42" s="14">
        <v>3</v>
      </c>
      <c r="O42" s="16">
        <v>28</v>
      </c>
      <c r="R42" s="487"/>
    </row>
    <row r="43" spans="1:18" ht="15" customHeight="1">
      <c r="A43" s="488"/>
      <c r="C43" s="533"/>
      <c r="D43" s="18" t="s">
        <v>89</v>
      </c>
      <c r="E43" s="14">
        <v>879</v>
      </c>
      <c r="F43" s="14">
        <v>1051</v>
      </c>
      <c r="G43" s="14">
        <v>1245</v>
      </c>
      <c r="H43" s="14">
        <v>1018</v>
      </c>
      <c r="I43" s="14">
        <v>1022</v>
      </c>
      <c r="J43" s="14">
        <v>849</v>
      </c>
      <c r="K43" s="14">
        <v>563</v>
      </c>
      <c r="L43" s="14">
        <v>271</v>
      </c>
      <c r="M43" s="14">
        <v>89</v>
      </c>
      <c r="N43" s="14">
        <v>21</v>
      </c>
      <c r="O43" s="16">
        <v>18</v>
      </c>
      <c r="R43" s="487"/>
    </row>
    <row r="44" spans="1:18" ht="15" customHeight="1">
      <c r="A44" s="488"/>
      <c r="C44" s="531" t="s">
        <v>94</v>
      </c>
      <c r="D44" s="18" t="s">
        <v>87</v>
      </c>
      <c r="E44" s="14">
        <v>235</v>
      </c>
      <c r="F44" s="14">
        <v>261</v>
      </c>
      <c r="G44" s="14">
        <v>341</v>
      </c>
      <c r="H44" s="14">
        <v>306</v>
      </c>
      <c r="I44" s="14">
        <v>308</v>
      </c>
      <c r="J44" s="14">
        <v>238</v>
      </c>
      <c r="K44" s="14">
        <v>195</v>
      </c>
      <c r="L44" s="14">
        <v>102</v>
      </c>
      <c r="M44" s="14">
        <v>31</v>
      </c>
      <c r="N44" s="14">
        <v>6</v>
      </c>
      <c r="O44" s="16"/>
      <c r="R44" s="487"/>
    </row>
    <row r="45" spans="1:18" ht="15" customHeight="1">
      <c r="A45" s="488"/>
      <c r="C45" s="532"/>
      <c r="D45" s="18" t="s">
        <v>88</v>
      </c>
      <c r="E45" s="14">
        <v>102</v>
      </c>
      <c r="F45" s="14">
        <v>125</v>
      </c>
      <c r="G45" s="14">
        <v>154</v>
      </c>
      <c r="H45" s="14">
        <v>130</v>
      </c>
      <c r="I45" s="14">
        <v>144</v>
      </c>
      <c r="J45" s="14">
        <v>88</v>
      </c>
      <c r="K45" s="14">
        <v>65</v>
      </c>
      <c r="L45" s="14">
        <v>22</v>
      </c>
      <c r="M45" s="14">
        <v>6</v>
      </c>
      <c r="N45" s="14">
        <v>1</v>
      </c>
      <c r="O45" s="16"/>
      <c r="R45" s="487"/>
    </row>
    <row r="46" spans="1:18" ht="15" customHeight="1">
      <c r="A46" s="488"/>
      <c r="C46" s="533"/>
      <c r="D46" s="18" t="s">
        <v>89</v>
      </c>
      <c r="E46" s="14">
        <v>133</v>
      </c>
      <c r="F46" s="14">
        <v>136</v>
      </c>
      <c r="G46" s="14">
        <v>187</v>
      </c>
      <c r="H46" s="14">
        <v>176</v>
      </c>
      <c r="I46" s="14">
        <v>164</v>
      </c>
      <c r="J46" s="14">
        <v>150</v>
      </c>
      <c r="K46" s="14">
        <v>130</v>
      </c>
      <c r="L46" s="14">
        <v>80</v>
      </c>
      <c r="M46" s="14">
        <v>25</v>
      </c>
      <c r="N46" s="14">
        <v>5</v>
      </c>
      <c r="O46" s="16"/>
      <c r="R46" s="487"/>
    </row>
    <row r="47" spans="1:18" ht="15" customHeight="1">
      <c r="A47" s="488"/>
      <c r="C47" s="531" t="s">
        <v>95</v>
      </c>
      <c r="D47" s="18" t="s">
        <v>87</v>
      </c>
      <c r="E47" s="14">
        <v>246</v>
      </c>
      <c r="F47" s="14">
        <v>301</v>
      </c>
      <c r="G47" s="14">
        <v>276</v>
      </c>
      <c r="H47" s="14">
        <v>237</v>
      </c>
      <c r="I47" s="14">
        <v>217</v>
      </c>
      <c r="J47" s="14">
        <v>220</v>
      </c>
      <c r="K47" s="14">
        <v>152</v>
      </c>
      <c r="L47" s="14">
        <v>63</v>
      </c>
      <c r="M47" s="14">
        <v>20</v>
      </c>
      <c r="N47" s="14">
        <v>3</v>
      </c>
      <c r="O47" s="16"/>
      <c r="R47" s="487"/>
    </row>
    <row r="48" spans="1:18" ht="15" customHeight="1">
      <c r="A48" s="488"/>
      <c r="C48" s="532"/>
      <c r="D48" s="18" t="s">
        <v>88</v>
      </c>
      <c r="E48" s="14">
        <v>121</v>
      </c>
      <c r="F48" s="14">
        <v>150</v>
      </c>
      <c r="G48" s="14">
        <v>140</v>
      </c>
      <c r="H48" s="14">
        <v>101</v>
      </c>
      <c r="I48" s="14">
        <v>88</v>
      </c>
      <c r="J48" s="14">
        <v>98</v>
      </c>
      <c r="K48" s="14">
        <v>60</v>
      </c>
      <c r="L48" s="14">
        <v>23</v>
      </c>
      <c r="M48" s="14">
        <v>8</v>
      </c>
      <c r="N48" s="14"/>
      <c r="O48" s="16"/>
      <c r="R48" s="487"/>
    </row>
    <row r="49" spans="1:18" ht="15" customHeight="1">
      <c r="A49" s="488"/>
      <c r="C49" s="533"/>
      <c r="D49" s="18" t="s">
        <v>89</v>
      </c>
      <c r="E49" s="14">
        <v>125</v>
      </c>
      <c r="F49" s="14">
        <v>151</v>
      </c>
      <c r="G49" s="14">
        <v>136</v>
      </c>
      <c r="H49" s="14">
        <v>136</v>
      </c>
      <c r="I49" s="14">
        <v>129</v>
      </c>
      <c r="J49" s="14">
        <v>122</v>
      </c>
      <c r="K49" s="14">
        <v>92</v>
      </c>
      <c r="L49" s="14">
        <v>40</v>
      </c>
      <c r="M49" s="14">
        <v>12</v>
      </c>
      <c r="N49" s="14">
        <v>3</v>
      </c>
      <c r="O49" s="16"/>
      <c r="R49" s="487"/>
    </row>
    <row r="50" spans="1:18" ht="15" customHeight="1">
      <c r="A50" s="488"/>
      <c r="C50" s="531" t="s">
        <v>96</v>
      </c>
      <c r="D50" s="18" t="s">
        <v>87</v>
      </c>
      <c r="E50" s="14">
        <v>221</v>
      </c>
      <c r="F50" s="14">
        <v>283</v>
      </c>
      <c r="G50" s="14">
        <v>315</v>
      </c>
      <c r="H50" s="14">
        <v>282</v>
      </c>
      <c r="I50" s="14">
        <v>256</v>
      </c>
      <c r="J50" s="14">
        <v>244</v>
      </c>
      <c r="K50" s="14">
        <v>166</v>
      </c>
      <c r="L50" s="14">
        <v>78</v>
      </c>
      <c r="M50" s="14">
        <v>23</v>
      </c>
      <c r="N50" s="14">
        <v>6</v>
      </c>
      <c r="O50" s="16"/>
      <c r="R50" s="487"/>
    </row>
    <row r="51" spans="1:18" ht="15" customHeight="1">
      <c r="A51" s="488"/>
      <c r="C51" s="532"/>
      <c r="D51" s="18" t="s">
        <v>88</v>
      </c>
      <c r="E51" s="14">
        <v>114</v>
      </c>
      <c r="F51" s="14">
        <v>130</v>
      </c>
      <c r="G51" s="14">
        <v>153</v>
      </c>
      <c r="H51" s="14">
        <v>120</v>
      </c>
      <c r="I51" s="14">
        <v>109</v>
      </c>
      <c r="J51" s="14">
        <v>111</v>
      </c>
      <c r="K51" s="14">
        <v>51</v>
      </c>
      <c r="L51" s="14">
        <v>30</v>
      </c>
      <c r="M51" s="14">
        <v>2</v>
      </c>
      <c r="N51" s="14"/>
      <c r="O51" s="16"/>
      <c r="R51" s="487"/>
    </row>
    <row r="52" spans="1:18" ht="15" customHeight="1">
      <c r="A52" s="488"/>
      <c r="C52" s="533"/>
      <c r="D52" s="18" t="s">
        <v>89</v>
      </c>
      <c r="E52" s="14">
        <v>107</v>
      </c>
      <c r="F52" s="14">
        <v>153</v>
      </c>
      <c r="G52" s="14">
        <v>162</v>
      </c>
      <c r="H52" s="14">
        <v>162</v>
      </c>
      <c r="I52" s="14">
        <v>147</v>
      </c>
      <c r="J52" s="14">
        <v>133</v>
      </c>
      <c r="K52" s="14">
        <v>115</v>
      </c>
      <c r="L52" s="14">
        <v>48</v>
      </c>
      <c r="M52" s="14">
        <v>21</v>
      </c>
      <c r="N52" s="14">
        <v>6</v>
      </c>
      <c r="O52" s="16"/>
      <c r="R52" s="487"/>
    </row>
    <row r="53" spans="1:18" ht="15" customHeight="1">
      <c r="A53" s="488"/>
      <c r="C53" s="531" t="s">
        <v>97</v>
      </c>
      <c r="D53" s="18" t="s">
        <v>87</v>
      </c>
      <c r="E53" s="14">
        <v>286</v>
      </c>
      <c r="F53" s="14">
        <v>393</v>
      </c>
      <c r="G53" s="14">
        <v>388</v>
      </c>
      <c r="H53" s="14">
        <v>321</v>
      </c>
      <c r="I53" s="14">
        <v>376</v>
      </c>
      <c r="J53" s="14">
        <v>307</v>
      </c>
      <c r="K53" s="14">
        <v>226</v>
      </c>
      <c r="L53" s="14">
        <v>82</v>
      </c>
      <c r="M53" s="14">
        <v>20</v>
      </c>
      <c r="N53" s="14">
        <v>8</v>
      </c>
      <c r="O53" s="16">
        <v>5</v>
      </c>
      <c r="R53" s="487"/>
    </row>
    <row r="54" spans="1:18" ht="15" customHeight="1">
      <c r="A54" s="488"/>
      <c r="C54" s="532"/>
      <c r="D54" s="18" t="s">
        <v>88</v>
      </c>
      <c r="E54" s="14">
        <v>139</v>
      </c>
      <c r="F54" s="14">
        <v>184</v>
      </c>
      <c r="G54" s="14">
        <v>194</v>
      </c>
      <c r="H54" s="14">
        <v>138</v>
      </c>
      <c r="I54" s="14">
        <v>158</v>
      </c>
      <c r="J54" s="14">
        <v>138</v>
      </c>
      <c r="K54" s="14">
        <v>95</v>
      </c>
      <c r="L54" s="14">
        <v>27</v>
      </c>
      <c r="M54" s="14">
        <v>5</v>
      </c>
      <c r="N54" s="14"/>
      <c r="O54" s="16">
        <v>4</v>
      </c>
      <c r="R54" s="487"/>
    </row>
    <row r="55" spans="1:18" ht="15" customHeight="1">
      <c r="A55" s="488"/>
      <c r="C55" s="533"/>
      <c r="D55" s="18" t="s">
        <v>89</v>
      </c>
      <c r="E55" s="14">
        <v>147</v>
      </c>
      <c r="F55" s="14">
        <v>209</v>
      </c>
      <c r="G55" s="14">
        <v>194</v>
      </c>
      <c r="H55" s="14">
        <v>183</v>
      </c>
      <c r="I55" s="14">
        <v>218</v>
      </c>
      <c r="J55" s="14">
        <v>169</v>
      </c>
      <c r="K55" s="14">
        <v>131</v>
      </c>
      <c r="L55" s="14">
        <v>55</v>
      </c>
      <c r="M55" s="14">
        <v>15</v>
      </c>
      <c r="N55" s="14">
        <v>8</v>
      </c>
      <c r="O55" s="16">
        <v>1</v>
      </c>
      <c r="R55" s="487"/>
    </row>
    <row r="56" spans="1:18" ht="15" customHeight="1">
      <c r="A56" s="488"/>
      <c r="C56" s="534" t="s">
        <v>98</v>
      </c>
      <c r="D56" s="18" t="s">
        <v>87</v>
      </c>
      <c r="E56" s="14">
        <v>92</v>
      </c>
      <c r="F56" s="14">
        <v>79</v>
      </c>
      <c r="G56" s="14">
        <v>50</v>
      </c>
      <c r="H56" s="14">
        <v>42</v>
      </c>
      <c r="I56" s="14">
        <v>55</v>
      </c>
      <c r="J56" s="14">
        <v>44</v>
      </c>
      <c r="K56" s="14">
        <v>26</v>
      </c>
      <c r="L56" s="14">
        <v>11</v>
      </c>
      <c r="M56" s="14">
        <v>1</v>
      </c>
      <c r="N56" s="14"/>
      <c r="O56" s="16"/>
      <c r="R56" s="487"/>
    </row>
    <row r="57" spans="1:18" ht="15" customHeight="1">
      <c r="A57" s="488"/>
      <c r="C57" s="535"/>
      <c r="D57" s="18" t="s">
        <v>88</v>
      </c>
      <c r="E57" s="14">
        <v>52</v>
      </c>
      <c r="F57" s="14">
        <v>44</v>
      </c>
      <c r="G57" s="14">
        <v>24</v>
      </c>
      <c r="H57" s="14">
        <v>17</v>
      </c>
      <c r="I57" s="14">
        <v>25</v>
      </c>
      <c r="J57" s="14">
        <v>19</v>
      </c>
      <c r="K57" s="14">
        <v>12</v>
      </c>
      <c r="L57" s="14">
        <v>5</v>
      </c>
      <c r="M57" s="14"/>
      <c r="N57" s="14"/>
      <c r="O57" s="16"/>
      <c r="R57" s="487"/>
    </row>
    <row r="58" spans="1:18" ht="15" customHeight="1">
      <c r="A58" s="488"/>
      <c r="C58" s="536"/>
      <c r="D58" s="18" t="s">
        <v>89</v>
      </c>
      <c r="E58" s="14">
        <v>40</v>
      </c>
      <c r="F58" s="14">
        <v>35</v>
      </c>
      <c r="G58" s="14">
        <v>26</v>
      </c>
      <c r="H58" s="14">
        <v>25</v>
      </c>
      <c r="I58" s="14">
        <v>30</v>
      </c>
      <c r="J58" s="14">
        <v>25</v>
      </c>
      <c r="K58" s="14">
        <v>14</v>
      </c>
      <c r="L58" s="14">
        <v>6</v>
      </c>
      <c r="M58" s="14">
        <v>1</v>
      </c>
      <c r="N58" s="14"/>
      <c r="O58" s="16"/>
      <c r="R58" s="487"/>
    </row>
    <row r="59" spans="1:18" ht="15" customHeight="1">
      <c r="A59" s="488"/>
      <c r="C59" s="531" t="s">
        <v>99</v>
      </c>
      <c r="D59" s="18" t="s">
        <v>87</v>
      </c>
      <c r="E59" s="14">
        <v>139</v>
      </c>
      <c r="F59" s="14">
        <v>139</v>
      </c>
      <c r="G59" s="14">
        <v>137</v>
      </c>
      <c r="H59" s="14">
        <v>138</v>
      </c>
      <c r="I59" s="14">
        <v>138</v>
      </c>
      <c r="J59" s="14">
        <v>112</v>
      </c>
      <c r="K59" s="14">
        <v>60</v>
      </c>
      <c r="L59" s="14">
        <v>31</v>
      </c>
      <c r="M59" s="14">
        <v>9</v>
      </c>
      <c r="N59" s="14">
        <v>1</v>
      </c>
      <c r="O59" s="16"/>
      <c r="R59" s="487"/>
    </row>
    <row r="60" spans="1:18" ht="15" customHeight="1">
      <c r="A60" s="488"/>
      <c r="C60" s="532"/>
      <c r="D60" s="18" t="s">
        <v>88</v>
      </c>
      <c r="E60" s="14">
        <v>76</v>
      </c>
      <c r="F60" s="14">
        <v>73</v>
      </c>
      <c r="G60" s="14">
        <v>72</v>
      </c>
      <c r="H60" s="14">
        <v>62</v>
      </c>
      <c r="I60" s="14">
        <v>63</v>
      </c>
      <c r="J60" s="14">
        <v>51</v>
      </c>
      <c r="K60" s="14">
        <v>23</v>
      </c>
      <c r="L60" s="14">
        <v>6</v>
      </c>
      <c r="M60" s="14">
        <v>3</v>
      </c>
      <c r="N60" s="14"/>
      <c r="O60" s="16"/>
      <c r="R60" s="487"/>
    </row>
    <row r="61" spans="1:18" ht="15" customHeight="1">
      <c r="A61" s="488"/>
      <c r="C61" s="533"/>
      <c r="D61" s="18" t="s">
        <v>89</v>
      </c>
      <c r="E61" s="14">
        <v>63</v>
      </c>
      <c r="F61" s="14">
        <v>66</v>
      </c>
      <c r="G61" s="14">
        <v>65</v>
      </c>
      <c r="H61" s="14">
        <v>76</v>
      </c>
      <c r="I61" s="14">
        <v>75</v>
      </c>
      <c r="J61" s="14">
        <v>61</v>
      </c>
      <c r="K61" s="14">
        <v>37</v>
      </c>
      <c r="L61" s="14">
        <v>25</v>
      </c>
      <c r="M61" s="14">
        <v>6</v>
      </c>
      <c r="N61" s="14">
        <v>1</v>
      </c>
      <c r="O61" s="16"/>
      <c r="R61" s="487"/>
    </row>
    <row r="62" spans="1:18" ht="15" customHeight="1">
      <c r="A62" s="488"/>
      <c r="C62" s="528" t="s">
        <v>206</v>
      </c>
      <c r="D62" s="29" t="s">
        <v>87</v>
      </c>
      <c r="E62" s="30">
        <v>4338</v>
      </c>
      <c r="F62" s="30">
        <v>5053</v>
      </c>
      <c r="G62" s="30">
        <v>5626</v>
      </c>
      <c r="H62" s="30">
        <v>4703</v>
      </c>
      <c r="I62" s="30">
        <v>4633</v>
      </c>
      <c r="J62" s="30">
        <v>3888</v>
      </c>
      <c r="K62" s="30">
        <v>2523</v>
      </c>
      <c r="L62" s="30">
        <v>1131</v>
      </c>
      <c r="M62" s="30">
        <v>338</v>
      </c>
      <c r="N62" s="30">
        <v>71</v>
      </c>
      <c r="O62" s="31">
        <v>64</v>
      </c>
      <c r="R62" s="487"/>
    </row>
    <row r="63" spans="1:18" ht="15" customHeight="1">
      <c r="A63" s="488"/>
      <c r="C63" s="529"/>
      <c r="D63" s="32" t="s">
        <v>88</v>
      </c>
      <c r="E63" s="33">
        <v>2176</v>
      </c>
      <c r="F63" s="33">
        <v>2391</v>
      </c>
      <c r="G63" s="33">
        <v>2619</v>
      </c>
      <c r="H63" s="33">
        <v>2068</v>
      </c>
      <c r="I63" s="33">
        <v>1958</v>
      </c>
      <c r="J63" s="33">
        <v>1687</v>
      </c>
      <c r="K63" s="33">
        <v>916</v>
      </c>
      <c r="L63" s="33">
        <v>337</v>
      </c>
      <c r="M63" s="33">
        <v>77</v>
      </c>
      <c r="N63" s="33">
        <v>7</v>
      </c>
      <c r="O63" s="34">
        <v>41</v>
      </c>
      <c r="R63" s="487"/>
    </row>
    <row r="64" spans="1:18" ht="15" customHeight="1" thickBot="1">
      <c r="A64" s="488"/>
      <c r="C64" s="530"/>
      <c r="D64" s="35" t="s">
        <v>89</v>
      </c>
      <c r="E64" s="36">
        <v>2162</v>
      </c>
      <c r="F64" s="36">
        <v>2662</v>
      </c>
      <c r="G64" s="36">
        <v>3007</v>
      </c>
      <c r="H64" s="36">
        <v>2635</v>
      </c>
      <c r="I64" s="36">
        <v>2675</v>
      </c>
      <c r="J64" s="36">
        <v>2201</v>
      </c>
      <c r="K64" s="36">
        <v>1607</v>
      </c>
      <c r="L64" s="36">
        <v>794</v>
      </c>
      <c r="M64" s="36">
        <v>261</v>
      </c>
      <c r="N64" s="36">
        <v>64</v>
      </c>
      <c r="O64" s="37">
        <v>23</v>
      </c>
      <c r="R64" s="487"/>
    </row>
    <row r="65" spans="1:18" ht="15" customHeight="1">
      <c r="A65" s="488"/>
      <c r="C65" s="525" t="s">
        <v>90</v>
      </c>
      <c r="D65" s="20" t="s">
        <v>87</v>
      </c>
      <c r="E65" s="21">
        <v>343884</v>
      </c>
      <c r="F65" s="21">
        <v>413045</v>
      </c>
      <c r="G65" s="21">
        <v>448646</v>
      </c>
      <c r="H65" s="21">
        <v>341850</v>
      </c>
      <c r="I65" s="21">
        <v>293306</v>
      </c>
      <c r="J65" s="21">
        <v>238663</v>
      </c>
      <c r="K65" s="21">
        <v>149960</v>
      </c>
      <c r="L65" s="21">
        <v>65902</v>
      </c>
      <c r="M65" s="21">
        <v>17225</v>
      </c>
      <c r="N65" s="21">
        <v>2835</v>
      </c>
      <c r="O65" s="22">
        <v>24246</v>
      </c>
      <c r="R65" s="487"/>
    </row>
    <row r="66" spans="1:18" ht="15" customHeight="1">
      <c r="A66" s="488"/>
      <c r="C66" s="526"/>
      <c r="D66" s="23" t="s">
        <v>88</v>
      </c>
      <c r="E66" s="24">
        <v>165353</v>
      </c>
      <c r="F66" s="24">
        <v>195920</v>
      </c>
      <c r="G66" s="24">
        <v>207461</v>
      </c>
      <c r="H66" s="24">
        <v>151031</v>
      </c>
      <c r="I66" s="24">
        <v>124921</v>
      </c>
      <c r="J66" s="24">
        <v>95987</v>
      </c>
      <c r="K66" s="24">
        <v>51414</v>
      </c>
      <c r="L66" s="24">
        <v>16786</v>
      </c>
      <c r="M66" s="24">
        <v>3247</v>
      </c>
      <c r="N66" s="24">
        <v>439</v>
      </c>
      <c r="O66" s="25">
        <v>13537</v>
      </c>
      <c r="R66" s="487"/>
    </row>
    <row r="67" spans="1:18" ht="15" customHeight="1" thickBot="1">
      <c r="A67" s="488"/>
      <c r="C67" s="527"/>
      <c r="D67" s="26" t="s">
        <v>89</v>
      </c>
      <c r="E67" s="27">
        <v>178531</v>
      </c>
      <c r="F67" s="27">
        <v>217125</v>
      </c>
      <c r="G67" s="27">
        <v>241185</v>
      </c>
      <c r="H67" s="27">
        <v>190819</v>
      </c>
      <c r="I67" s="27">
        <v>168385</v>
      </c>
      <c r="J67" s="27">
        <v>142676</v>
      </c>
      <c r="K67" s="27">
        <v>98546</v>
      </c>
      <c r="L67" s="27">
        <v>49116</v>
      </c>
      <c r="M67" s="27">
        <v>13978</v>
      </c>
      <c r="N67" s="27">
        <v>2396</v>
      </c>
      <c r="O67" s="28">
        <v>10709</v>
      </c>
      <c r="R67" s="487"/>
    </row>
    <row r="68" spans="1:18" ht="6.75" customHeight="1">
      <c r="A68" s="488"/>
      <c r="R68" s="487"/>
    </row>
    <row r="69" spans="1:18">
      <c r="A69" s="488"/>
      <c r="C69" s="279" t="s">
        <v>252</v>
      </c>
    </row>
  </sheetData>
  <mergeCells count="51">
    <mergeCell ref="C53:C55"/>
    <mergeCell ref="C56:C58"/>
    <mergeCell ref="C59:C61"/>
    <mergeCell ref="C65:C67"/>
    <mergeCell ref="C62:C64"/>
    <mergeCell ref="C38:C40"/>
    <mergeCell ref="C41:C43"/>
    <mergeCell ref="C44:C46"/>
    <mergeCell ref="C47:C49"/>
    <mergeCell ref="C50:C52"/>
    <mergeCell ref="L36:L37"/>
    <mergeCell ref="M36:M37"/>
    <mergeCell ref="N36:N37"/>
    <mergeCell ref="O36:O37"/>
    <mergeCell ref="C36:C37"/>
    <mergeCell ref="D36:D37"/>
    <mergeCell ref="F36:F37"/>
    <mergeCell ref="G36:G37"/>
    <mergeCell ref="H36:H37"/>
    <mergeCell ref="I36:I37"/>
    <mergeCell ref="J36:J37"/>
    <mergeCell ref="K36:K37"/>
    <mergeCell ref="E36:E37"/>
    <mergeCell ref="C20:C22"/>
    <mergeCell ref="C23:C25"/>
    <mergeCell ref="C26:C28"/>
    <mergeCell ref="C11:C13"/>
    <mergeCell ref="J3:J4"/>
    <mergeCell ref="C8:C10"/>
    <mergeCell ref="N3:N4"/>
    <mergeCell ref="O3:O4"/>
    <mergeCell ref="C14:C16"/>
    <mergeCell ref="C17:C19"/>
    <mergeCell ref="K3:K4"/>
    <mergeCell ref="L3:L4"/>
    <mergeCell ref="R1:R34"/>
    <mergeCell ref="A35:A69"/>
    <mergeCell ref="R35:R68"/>
    <mergeCell ref="A1:A34"/>
    <mergeCell ref="M3:M4"/>
    <mergeCell ref="C3:C4"/>
    <mergeCell ref="D3:D4"/>
    <mergeCell ref="E3:E4"/>
    <mergeCell ref="F3:F4"/>
    <mergeCell ref="G3:G4"/>
    <mergeCell ref="H3:H4"/>
    <mergeCell ref="I3:I4"/>
    <mergeCell ref="P3:P4"/>
    <mergeCell ref="C32:C34"/>
    <mergeCell ref="C29:C31"/>
    <mergeCell ref="C5:C7"/>
  </mergeCells>
  <phoneticPr fontId="3"/>
  <pageMargins left="0.31496062992125984" right="0.31496062992125984" top="0.94488188976377963" bottom="0.94488188976377963" header="0.31496062992125984" footer="0.31496062992125984"/>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4"/>
  <sheetViews>
    <sheetView zoomScale="75" zoomScaleNormal="75" workbookViewId="0">
      <selection activeCell="R17" sqref="R17"/>
    </sheetView>
  </sheetViews>
  <sheetFormatPr defaultRowHeight="18" customHeight="1"/>
  <cols>
    <col min="1" max="1" width="2.75" style="3" bestFit="1" customWidth="1"/>
    <col min="2" max="2" width="5" style="2" customWidth="1"/>
    <col min="3" max="3" width="11" style="2" customWidth="1"/>
    <col min="4" max="14" width="10.75" style="2" customWidth="1"/>
    <col min="15" max="15" width="4.125" style="2" customWidth="1"/>
    <col min="16" max="16" width="2.75" style="3" bestFit="1" customWidth="1"/>
    <col min="17" max="16384" width="9" style="2"/>
  </cols>
  <sheetData>
    <row r="1" spans="1:16" s="3" customFormat="1" ht="18.75" customHeight="1">
      <c r="A1" s="488" t="s">
        <v>554</v>
      </c>
      <c r="C1" s="10" t="s">
        <v>207</v>
      </c>
      <c r="P1" s="514" t="s">
        <v>256</v>
      </c>
    </row>
    <row r="2" spans="1:16" ht="13.5">
      <c r="A2" s="488"/>
      <c r="P2" s="514"/>
    </row>
    <row r="3" spans="1:16" ht="18" customHeight="1" thickBot="1">
      <c r="A3" s="488"/>
      <c r="C3" s="100" t="s">
        <v>2</v>
      </c>
      <c r="P3" s="514"/>
    </row>
    <row r="4" spans="1:16" ht="36" customHeight="1">
      <c r="A4" s="488"/>
      <c r="C4" s="163"/>
      <c r="D4" s="161" t="s">
        <v>11</v>
      </c>
      <c r="E4" s="97" t="s">
        <v>12</v>
      </c>
      <c r="F4" s="97" t="s">
        <v>13</v>
      </c>
      <c r="G4" s="97" t="s">
        <v>14</v>
      </c>
      <c r="H4" s="97" t="s">
        <v>15</v>
      </c>
      <c r="I4" s="97" t="s">
        <v>16</v>
      </c>
      <c r="J4" s="97" t="s">
        <v>17</v>
      </c>
      <c r="K4" s="97" t="s">
        <v>18</v>
      </c>
      <c r="L4" s="97" t="s">
        <v>19</v>
      </c>
      <c r="M4" s="97" t="s">
        <v>20</v>
      </c>
      <c r="N4" s="98" t="s">
        <v>21</v>
      </c>
      <c r="P4" s="514"/>
    </row>
    <row r="5" spans="1:16" ht="18" customHeight="1">
      <c r="A5" s="488"/>
      <c r="C5" s="164" t="s">
        <v>3</v>
      </c>
      <c r="D5" s="162">
        <v>42643</v>
      </c>
      <c r="E5" s="19">
        <v>33741</v>
      </c>
      <c r="F5" s="19">
        <v>30459</v>
      </c>
      <c r="G5" s="19">
        <v>26403</v>
      </c>
      <c r="H5" s="19">
        <v>23411</v>
      </c>
      <c r="I5" s="19">
        <v>19914</v>
      </c>
      <c r="J5" s="19">
        <v>18121</v>
      </c>
      <c r="K5" s="19">
        <v>16344</v>
      </c>
      <c r="L5" s="19">
        <v>14614</v>
      </c>
      <c r="M5" s="19">
        <v>12970</v>
      </c>
      <c r="N5" s="99">
        <v>11392</v>
      </c>
      <c r="P5" s="514"/>
    </row>
    <row r="6" spans="1:16" ht="18" customHeight="1">
      <c r="A6" s="488"/>
      <c r="C6" s="164" t="s">
        <v>4</v>
      </c>
      <c r="D6" s="162">
        <v>46584</v>
      </c>
      <c r="E6" s="19">
        <v>42732</v>
      </c>
      <c r="F6" s="19">
        <v>41069</v>
      </c>
      <c r="G6" s="19">
        <v>34664</v>
      </c>
      <c r="H6" s="19">
        <v>31628</v>
      </c>
      <c r="I6" s="19">
        <v>29048</v>
      </c>
      <c r="J6" s="19">
        <v>27361</v>
      </c>
      <c r="K6" s="19">
        <v>25552</v>
      </c>
      <c r="L6" s="19">
        <v>23677</v>
      </c>
      <c r="M6" s="19">
        <v>21789</v>
      </c>
      <c r="N6" s="99">
        <v>19902</v>
      </c>
      <c r="P6" s="514"/>
    </row>
    <row r="7" spans="1:16" ht="18" customHeight="1">
      <c r="A7" s="488"/>
      <c r="C7" s="164" t="s">
        <v>5</v>
      </c>
      <c r="D7" s="162">
        <v>9752</v>
      </c>
      <c r="E7" s="19">
        <v>7435</v>
      </c>
      <c r="F7" s="19">
        <v>6335</v>
      </c>
      <c r="G7" s="19">
        <v>5002</v>
      </c>
      <c r="H7" s="19">
        <v>4238</v>
      </c>
      <c r="I7" s="19">
        <v>3596</v>
      </c>
      <c r="J7" s="19">
        <v>3184</v>
      </c>
      <c r="K7" s="19">
        <v>2816</v>
      </c>
      <c r="L7" s="19">
        <v>2473</v>
      </c>
      <c r="M7" s="19">
        <v>2146</v>
      </c>
      <c r="N7" s="99">
        <v>1850</v>
      </c>
      <c r="P7" s="514"/>
    </row>
    <row r="8" spans="1:16" ht="18" customHeight="1">
      <c r="A8" s="488"/>
      <c r="C8" s="164" t="s">
        <v>6</v>
      </c>
      <c r="D8" s="162">
        <v>8013</v>
      </c>
      <c r="E8" s="19">
        <v>5911</v>
      </c>
      <c r="F8" s="19">
        <v>5111</v>
      </c>
      <c r="G8" s="19">
        <v>4466</v>
      </c>
      <c r="H8" s="19">
        <v>3952</v>
      </c>
      <c r="I8" s="19">
        <v>3228</v>
      </c>
      <c r="J8" s="19">
        <v>2940</v>
      </c>
      <c r="K8" s="19">
        <v>2613</v>
      </c>
      <c r="L8" s="19">
        <v>2322</v>
      </c>
      <c r="M8" s="19">
        <v>2048</v>
      </c>
      <c r="N8" s="99">
        <v>1779</v>
      </c>
      <c r="P8" s="514"/>
    </row>
    <row r="9" spans="1:16" ht="18" customHeight="1">
      <c r="A9" s="488"/>
      <c r="C9" s="164" t="s">
        <v>7</v>
      </c>
      <c r="D9" s="162">
        <v>14210</v>
      </c>
      <c r="E9" s="19">
        <v>9275</v>
      </c>
      <c r="F9" s="19">
        <v>5730</v>
      </c>
      <c r="G9" s="19">
        <v>4747</v>
      </c>
      <c r="H9" s="19">
        <v>4146</v>
      </c>
      <c r="I9" s="19">
        <v>3547</v>
      </c>
      <c r="J9" s="19">
        <v>3161</v>
      </c>
      <c r="K9" s="19">
        <v>2791</v>
      </c>
      <c r="L9" s="19">
        <v>2443</v>
      </c>
      <c r="M9" s="19">
        <v>2126</v>
      </c>
      <c r="N9" s="99">
        <v>1830</v>
      </c>
      <c r="P9" s="514"/>
    </row>
    <row r="10" spans="1:16" ht="18" customHeight="1">
      <c r="A10" s="488"/>
      <c r="C10" s="164" t="s">
        <v>8</v>
      </c>
      <c r="D10" s="162">
        <v>13490</v>
      </c>
      <c r="E10" s="19">
        <v>9620</v>
      </c>
      <c r="F10" s="19">
        <v>7889</v>
      </c>
      <c r="G10" s="19">
        <v>6540</v>
      </c>
      <c r="H10" s="19">
        <v>5512</v>
      </c>
      <c r="I10" s="19">
        <v>4659</v>
      </c>
      <c r="J10" s="19">
        <v>4132</v>
      </c>
      <c r="K10" s="19">
        <v>3672</v>
      </c>
      <c r="L10" s="19">
        <v>3231</v>
      </c>
      <c r="M10" s="19">
        <v>2826</v>
      </c>
      <c r="N10" s="99">
        <v>2450</v>
      </c>
      <c r="P10" s="514"/>
    </row>
    <row r="11" spans="1:16" ht="18" customHeight="1">
      <c r="A11" s="488"/>
      <c r="C11" s="164" t="s">
        <v>9</v>
      </c>
      <c r="D11" s="162">
        <v>3970</v>
      </c>
      <c r="E11" s="19">
        <v>2552</v>
      </c>
      <c r="F11" s="19">
        <v>2068</v>
      </c>
      <c r="G11" s="19">
        <v>1480</v>
      </c>
      <c r="H11" s="19">
        <v>1070</v>
      </c>
      <c r="I11" s="19">
        <v>832</v>
      </c>
      <c r="J11" s="19">
        <v>681</v>
      </c>
      <c r="K11" s="19">
        <v>571</v>
      </c>
      <c r="L11" s="19">
        <v>487</v>
      </c>
      <c r="M11" s="19">
        <v>408</v>
      </c>
      <c r="N11" s="99">
        <v>341</v>
      </c>
      <c r="P11" s="514"/>
    </row>
    <row r="12" spans="1:16" ht="18" customHeight="1">
      <c r="A12" s="488"/>
      <c r="C12" s="164" t="s">
        <v>10</v>
      </c>
      <c r="D12" s="162">
        <v>6303</v>
      </c>
      <c r="E12" s="19">
        <v>4011</v>
      </c>
      <c r="F12" s="19">
        <v>3235</v>
      </c>
      <c r="G12" s="19">
        <v>2602</v>
      </c>
      <c r="H12" s="19">
        <v>2106</v>
      </c>
      <c r="I12" s="19">
        <v>1767</v>
      </c>
      <c r="J12" s="19">
        <v>1567</v>
      </c>
      <c r="K12" s="19">
        <v>1372</v>
      </c>
      <c r="L12" s="19">
        <v>1188</v>
      </c>
      <c r="M12" s="19">
        <v>1022</v>
      </c>
      <c r="N12" s="99">
        <v>870</v>
      </c>
      <c r="P12" s="514"/>
    </row>
    <row r="13" spans="1:16" ht="18" customHeight="1" thickBot="1">
      <c r="A13" s="488"/>
      <c r="C13" s="165" t="s">
        <v>228</v>
      </c>
      <c r="D13" s="166">
        <v>144965</v>
      </c>
      <c r="E13" s="167">
        <v>115277</v>
      </c>
      <c r="F13" s="167">
        <v>101896</v>
      </c>
      <c r="G13" s="167">
        <v>85904</v>
      </c>
      <c r="H13" s="167">
        <v>76063</v>
      </c>
      <c r="I13" s="167">
        <v>66591</v>
      </c>
      <c r="J13" s="167">
        <v>61147</v>
      </c>
      <c r="K13" s="167">
        <v>55731</v>
      </c>
      <c r="L13" s="167">
        <v>50435</v>
      </c>
      <c r="M13" s="167">
        <v>45335</v>
      </c>
      <c r="N13" s="168">
        <v>40414</v>
      </c>
      <c r="P13" s="514"/>
    </row>
    <row r="14" spans="1:16" ht="18" customHeight="1">
      <c r="A14" s="488"/>
      <c r="P14" s="514"/>
    </row>
    <row r="15" spans="1:16" ht="18" customHeight="1" thickBot="1">
      <c r="A15" s="488"/>
      <c r="C15" s="100" t="s">
        <v>1</v>
      </c>
      <c r="P15" s="514"/>
    </row>
    <row r="16" spans="1:16" ht="36" customHeight="1">
      <c r="A16" s="488"/>
      <c r="C16" s="163"/>
      <c r="D16" s="161" t="s">
        <v>11</v>
      </c>
      <c r="E16" s="97" t="s">
        <v>12</v>
      </c>
      <c r="F16" s="97" t="s">
        <v>13</v>
      </c>
      <c r="G16" s="97" t="s">
        <v>14</v>
      </c>
      <c r="H16" s="97" t="s">
        <v>15</v>
      </c>
      <c r="I16" s="97" t="s">
        <v>16</v>
      </c>
      <c r="J16" s="97" t="s">
        <v>17</v>
      </c>
      <c r="K16" s="97" t="s">
        <v>18</v>
      </c>
      <c r="L16" s="97" t="s">
        <v>19</v>
      </c>
      <c r="M16" s="97" t="s">
        <v>20</v>
      </c>
      <c r="N16" s="98" t="s">
        <v>21</v>
      </c>
      <c r="P16" s="514"/>
    </row>
    <row r="17" spans="1:16" ht="18" customHeight="1">
      <c r="A17" s="488"/>
      <c r="C17" s="164" t="s">
        <v>3</v>
      </c>
      <c r="D17" s="162">
        <v>754</v>
      </c>
      <c r="E17" s="19">
        <v>873</v>
      </c>
      <c r="F17" s="19">
        <v>1354</v>
      </c>
      <c r="G17" s="19">
        <v>2243</v>
      </c>
      <c r="H17" s="19">
        <v>3238</v>
      </c>
      <c r="I17" s="19">
        <v>4144</v>
      </c>
      <c r="J17" s="19">
        <v>4361</v>
      </c>
      <c r="K17" s="19">
        <v>4637</v>
      </c>
      <c r="L17" s="19">
        <v>4635</v>
      </c>
      <c r="M17" s="19">
        <v>4378</v>
      </c>
      <c r="N17" s="99">
        <v>4039</v>
      </c>
      <c r="P17" s="514"/>
    </row>
    <row r="18" spans="1:16" ht="18" customHeight="1">
      <c r="A18" s="488"/>
      <c r="C18" s="164" t="s">
        <v>4</v>
      </c>
      <c r="D18" s="162">
        <v>703</v>
      </c>
      <c r="E18" s="19">
        <v>974</v>
      </c>
      <c r="F18" s="19">
        <v>1598</v>
      </c>
      <c r="G18" s="19">
        <v>2474</v>
      </c>
      <c r="H18" s="19">
        <v>3658</v>
      </c>
      <c r="I18" s="19">
        <v>4605</v>
      </c>
      <c r="J18" s="19">
        <v>4828</v>
      </c>
      <c r="K18" s="19">
        <v>5260</v>
      </c>
      <c r="L18" s="19">
        <v>5223</v>
      </c>
      <c r="M18" s="19">
        <v>4947</v>
      </c>
      <c r="N18" s="99">
        <v>4655</v>
      </c>
      <c r="P18" s="514"/>
    </row>
    <row r="19" spans="1:16" ht="18" customHeight="1">
      <c r="A19" s="488"/>
      <c r="C19" s="164" t="s">
        <v>5</v>
      </c>
      <c r="D19" s="162">
        <v>168</v>
      </c>
      <c r="E19" s="19">
        <v>207</v>
      </c>
      <c r="F19" s="19">
        <v>398</v>
      </c>
      <c r="G19" s="19">
        <v>576</v>
      </c>
      <c r="H19" s="19">
        <v>785</v>
      </c>
      <c r="I19" s="19">
        <v>880</v>
      </c>
      <c r="J19" s="19">
        <v>874</v>
      </c>
      <c r="K19" s="19">
        <v>886</v>
      </c>
      <c r="L19" s="19">
        <v>828</v>
      </c>
      <c r="M19" s="19">
        <v>747</v>
      </c>
      <c r="N19" s="99">
        <v>644</v>
      </c>
      <c r="P19" s="514"/>
    </row>
    <row r="20" spans="1:16" ht="18" customHeight="1">
      <c r="A20" s="488"/>
      <c r="C20" s="164" t="s">
        <v>6</v>
      </c>
      <c r="D20" s="162">
        <v>163</v>
      </c>
      <c r="E20" s="19">
        <v>196</v>
      </c>
      <c r="F20" s="19">
        <v>259</v>
      </c>
      <c r="G20" s="19">
        <v>454</v>
      </c>
      <c r="H20" s="19">
        <v>618</v>
      </c>
      <c r="I20" s="19">
        <v>675</v>
      </c>
      <c r="J20" s="19">
        <v>669</v>
      </c>
      <c r="K20" s="19">
        <v>681</v>
      </c>
      <c r="L20" s="19">
        <v>708</v>
      </c>
      <c r="M20" s="19">
        <v>684</v>
      </c>
      <c r="N20" s="99">
        <v>635</v>
      </c>
      <c r="P20" s="514"/>
    </row>
    <row r="21" spans="1:16" ht="18" customHeight="1">
      <c r="A21" s="488"/>
      <c r="C21" s="164" t="s">
        <v>7</v>
      </c>
      <c r="D21" s="162">
        <v>215</v>
      </c>
      <c r="E21" s="19">
        <v>212</v>
      </c>
      <c r="F21" s="19">
        <v>319</v>
      </c>
      <c r="G21" s="19">
        <v>452</v>
      </c>
      <c r="H21" s="19">
        <v>700</v>
      </c>
      <c r="I21" s="19">
        <v>773</v>
      </c>
      <c r="J21" s="19">
        <v>746</v>
      </c>
      <c r="K21" s="19">
        <v>744</v>
      </c>
      <c r="L21" s="19">
        <v>718</v>
      </c>
      <c r="M21" s="19">
        <v>641</v>
      </c>
      <c r="N21" s="99">
        <v>564</v>
      </c>
      <c r="P21" s="514"/>
    </row>
    <row r="22" spans="1:16" ht="18" customHeight="1">
      <c r="A22" s="488"/>
      <c r="C22" s="164" t="s">
        <v>8</v>
      </c>
      <c r="D22" s="162">
        <v>208</v>
      </c>
      <c r="E22" s="19">
        <v>263</v>
      </c>
      <c r="F22" s="19">
        <v>427</v>
      </c>
      <c r="G22" s="19">
        <v>559</v>
      </c>
      <c r="H22" s="19">
        <v>835</v>
      </c>
      <c r="I22" s="19">
        <v>1019</v>
      </c>
      <c r="J22" s="19">
        <v>983</v>
      </c>
      <c r="K22" s="19">
        <v>970</v>
      </c>
      <c r="L22" s="19">
        <v>955</v>
      </c>
      <c r="M22" s="19">
        <v>864</v>
      </c>
      <c r="N22" s="99">
        <v>779</v>
      </c>
      <c r="P22" s="514"/>
    </row>
    <row r="23" spans="1:16" ht="18" customHeight="1">
      <c r="A23" s="488"/>
      <c r="C23" s="164" t="s">
        <v>9</v>
      </c>
      <c r="D23" s="162">
        <v>56</v>
      </c>
      <c r="E23" s="19">
        <v>55</v>
      </c>
      <c r="F23" s="19">
        <v>83</v>
      </c>
      <c r="G23" s="19">
        <v>85</v>
      </c>
      <c r="H23" s="19">
        <v>126</v>
      </c>
      <c r="I23" s="19">
        <v>137</v>
      </c>
      <c r="J23" s="19">
        <v>117</v>
      </c>
      <c r="K23" s="19">
        <v>105</v>
      </c>
      <c r="L23" s="19">
        <v>113</v>
      </c>
      <c r="M23" s="19">
        <v>119</v>
      </c>
      <c r="N23" s="99">
        <v>99</v>
      </c>
      <c r="P23" s="514"/>
    </row>
    <row r="24" spans="1:16" ht="18" customHeight="1">
      <c r="A24" s="488"/>
      <c r="C24" s="164" t="s">
        <v>10</v>
      </c>
      <c r="D24" s="162">
        <v>95</v>
      </c>
      <c r="E24" s="19">
        <v>96</v>
      </c>
      <c r="F24" s="19">
        <v>184</v>
      </c>
      <c r="G24" s="19">
        <v>213</v>
      </c>
      <c r="H24" s="19">
        <v>300</v>
      </c>
      <c r="I24" s="19">
        <v>351</v>
      </c>
      <c r="J24" s="19">
        <v>360</v>
      </c>
      <c r="K24" s="19">
        <v>345</v>
      </c>
      <c r="L24" s="19">
        <v>320</v>
      </c>
      <c r="M24" s="19">
        <v>299</v>
      </c>
      <c r="N24" s="99">
        <v>288</v>
      </c>
      <c r="P24" s="514"/>
    </row>
    <row r="25" spans="1:16" ht="18" customHeight="1" thickBot="1">
      <c r="A25" s="488"/>
      <c r="C25" s="165" t="s">
        <v>228</v>
      </c>
      <c r="D25" s="166">
        <v>2362</v>
      </c>
      <c r="E25" s="167">
        <v>2876</v>
      </c>
      <c r="F25" s="167">
        <v>4622</v>
      </c>
      <c r="G25" s="167">
        <v>7056</v>
      </c>
      <c r="H25" s="167">
        <v>10260</v>
      </c>
      <c r="I25" s="167">
        <v>12584</v>
      </c>
      <c r="J25" s="167">
        <v>12938</v>
      </c>
      <c r="K25" s="167">
        <v>13628</v>
      </c>
      <c r="L25" s="167">
        <v>13500</v>
      </c>
      <c r="M25" s="167">
        <v>12679</v>
      </c>
      <c r="N25" s="168">
        <v>11703</v>
      </c>
      <c r="P25" s="514"/>
    </row>
    <row r="26" spans="1:16" ht="6.75" customHeight="1">
      <c r="A26" s="488"/>
      <c r="P26" s="514"/>
    </row>
    <row r="27" spans="1:16" ht="13.5">
      <c r="A27" s="488"/>
      <c r="C27" s="279" t="s">
        <v>253</v>
      </c>
      <c r="P27" s="514"/>
    </row>
    <row r="28" spans="1:16" ht="18" customHeight="1">
      <c r="P28" s="110"/>
    </row>
    <row r="29" spans="1:16" ht="18" customHeight="1">
      <c r="P29" s="110"/>
    </row>
    <row r="30" spans="1:16" ht="18" customHeight="1">
      <c r="P30" s="110"/>
    </row>
    <row r="31" spans="1:16" ht="18" customHeight="1">
      <c r="P31" s="110"/>
    </row>
    <row r="32" spans="1:16" ht="18" customHeight="1">
      <c r="P32" s="110"/>
    </row>
    <row r="33" spans="16:16" ht="18" customHeight="1">
      <c r="P33" s="110"/>
    </row>
    <row r="34" spans="16:16" ht="18" customHeight="1">
      <c r="P34" s="110"/>
    </row>
  </sheetData>
  <mergeCells count="2">
    <mergeCell ref="P1:P27"/>
    <mergeCell ref="A1:A27"/>
  </mergeCells>
  <phoneticPr fontId="3"/>
  <pageMargins left="0.31496062992125984" right="0.31496062992125984" top="0.94488188976377963" bottom="0.94488188976377963" header="0.31496062992125984" footer="0.31496062992125984"/>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6"/>
  <sheetViews>
    <sheetView topLeftCell="A50" zoomScale="75" zoomScaleNormal="75" workbookViewId="0">
      <selection activeCell="S62" sqref="S62"/>
    </sheetView>
  </sheetViews>
  <sheetFormatPr defaultRowHeight="18" customHeight="1"/>
  <cols>
    <col min="1" max="1" width="2.75" style="310" bestFit="1" customWidth="1"/>
    <col min="2" max="2" width="7.5" style="322" customWidth="1"/>
    <col min="3" max="3" width="17.375" style="322" customWidth="1"/>
    <col min="4" max="15" width="9" style="322"/>
    <col min="16" max="16" width="5.625" style="322" customWidth="1"/>
    <col min="17" max="17" width="2.75" style="310" bestFit="1" customWidth="1"/>
    <col min="18" max="16384" width="9" style="322"/>
  </cols>
  <sheetData>
    <row r="1" spans="1:17" s="320" customFormat="1" ht="18.75" customHeight="1">
      <c r="A1" s="539" t="s">
        <v>562</v>
      </c>
      <c r="C1" s="321" t="s">
        <v>208</v>
      </c>
      <c r="Q1" s="540" t="s">
        <v>256</v>
      </c>
    </row>
    <row r="2" spans="1:17" ht="8.25" customHeight="1" thickBot="1">
      <c r="A2" s="539"/>
      <c r="Q2" s="540"/>
    </row>
    <row r="3" spans="1:17" ht="27">
      <c r="A3" s="539"/>
      <c r="C3" s="323" t="s">
        <v>58</v>
      </c>
      <c r="D3" s="324" t="s">
        <v>42</v>
      </c>
      <c r="E3" s="324" t="s">
        <v>43</v>
      </c>
      <c r="F3" s="324" t="s">
        <v>44</v>
      </c>
      <c r="G3" s="324" t="s">
        <v>45</v>
      </c>
      <c r="H3" s="324" t="s">
        <v>46</v>
      </c>
      <c r="I3" s="324" t="s">
        <v>47</v>
      </c>
      <c r="J3" s="324" t="s">
        <v>48</v>
      </c>
      <c r="K3" s="324" t="s">
        <v>49</v>
      </c>
      <c r="L3" s="324" t="s">
        <v>50</v>
      </c>
      <c r="M3" s="324" t="s">
        <v>51</v>
      </c>
      <c r="N3" s="324" t="s">
        <v>52</v>
      </c>
      <c r="O3" s="325" t="s">
        <v>53</v>
      </c>
      <c r="Q3" s="540"/>
    </row>
    <row r="4" spans="1:17" ht="21" customHeight="1">
      <c r="A4" s="539"/>
      <c r="C4" s="326" t="s">
        <v>54</v>
      </c>
      <c r="D4" s="327">
        <f>10699+1831</f>
        <v>12530</v>
      </c>
      <c r="E4" s="327">
        <f>7272+991</f>
        <v>8263</v>
      </c>
      <c r="F4" s="327">
        <f>5562+489</f>
        <v>6051</v>
      </c>
      <c r="G4" s="327">
        <f>3693+192</f>
        <v>3885</v>
      </c>
      <c r="H4" s="327">
        <v>2890</v>
      </c>
      <c r="I4" s="327">
        <v>2584</v>
      </c>
      <c r="J4" s="327">
        <v>2066</v>
      </c>
      <c r="K4" s="327">
        <v>1646</v>
      </c>
      <c r="L4" s="327">
        <v>1322</v>
      </c>
      <c r="M4" s="327">
        <v>1080</v>
      </c>
      <c r="N4" s="327">
        <v>879</v>
      </c>
      <c r="O4" s="328">
        <v>728</v>
      </c>
      <c r="Q4" s="540"/>
    </row>
    <row r="5" spans="1:17" ht="21" customHeight="1">
      <c r="A5" s="539"/>
      <c r="C5" s="326" t="s">
        <v>55</v>
      </c>
      <c r="D5" s="327">
        <f>23790+4007</f>
        <v>27797</v>
      </c>
      <c r="E5" s="327">
        <f>20246+2428</f>
        <v>22674</v>
      </c>
      <c r="F5" s="327">
        <f>18701+1864</f>
        <v>20565</v>
      </c>
      <c r="G5" s="327">
        <f>15657+1387</f>
        <v>17044</v>
      </c>
      <c r="H5" s="327">
        <v>13756</v>
      </c>
      <c r="I5" s="327">
        <v>12069</v>
      </c>
      <c r="J5" s="327">
        <v>10384</v>
      </c>
      <c r="K5" s="327">
        <v>8932</v>
      </c>
      <c r="L5" s="327">
        <v>7760</v>
      </c>
      <c r="M5" s="327">
        <v>6704</v>
      </c>
      <c r="N5" s="327">
        <v>5745</v>
      </c>
      <c r="O5" s="328">
        <v>4756</v>
      </c>
      <c r="Q5" s="540"/>
    </row>
    <row r="6" spans="1:17" ht="21" customHeight="1">
      <c r="A6" s="539"/>
      <c r="C6" s="326" t="s">
        <v>56</v>
      </c>
      <c r="D6" s="327">
        <f>2013+303</f>
        <v>2316</v>
      </c>
      <c r="E6" s="327">
        <f>2510+294</f>
        <v>2804</v>
      </c>
      <c r="F6" s="327">
        <f>3456+387</f>
        <v>3843</v>
      </c>
      <c r="G6" s="327">
        <f>4943+531</f>
        <v>5474</v>
      </c>
      <c r="H6" s="327">
        <v>6763</v>
      </c>
      <c r="I6" s="327">
        <v>7134</v>
      </c>
      <c r="J6" s="327">
        <v>7451</v>
      </c>
      <c r="K6" s="327">
        <v>7543</v>
      </c>
      <c r="L6" s="327">
        <v>7262</v>
      </c>
      <c r="M6" s="327">
        <v>6830</v>
      </c>
      <c r="N6" s="327">
        <v>6346</v>
      </c>
      <c r="O6" s="328">
        <v>5908</v>
      </c>
      <c r="Q6" s="540"/>
    </row>
    <row r="7" spans="1:17" ht="21" customHeight="1">
      <c r="A7" s="539"/>
      <c r="C7" s="326" t="s">
        <v>59</v>
      </c>
      <c r="D7" s="329" t="s">
        <v>60</v>
      </c>
      <c r="E7" s="329" t="s">
        <v>60</v>
      </c>
      <c r="F7" s="329" t="s">
        <v>60</v>
      </c>
      <c r="G7" s="329" t="s">
        <v>60</v>
      </c>
      <c r="H7" s="327">
        <v>2</v>
      </c>
      <c r="I7" s="329" t="s">
        <v>60</v>
      </c>
      <c r="J7" s="327">
        <v>13</v>
      </c>
      <c r="K7" s="329" t="s">
        <v>60</v>
      </c>
      <c r="L7" s="329" t="s">
        <v>60</v>
      </c>
      <c r="M7" s="329" t="s">
        <v>60</v>
      </c>
      <c r="N7" s="329" t="s">
        <v>60</v>
      </c>
      <c r="O7" s="330" t="s">
        <v>60</v>
      </c>
      <c r="Q7" s="540"/>
    </row>
    <row r="8" spans="1:17" ht="21" customHeight="1">
      <c r="A8" s="539"/>
      <c r="C8" s="331" t="s">
        <v>57</v>
      </c>
      <c r="D8" s="327">
        <f>SUM(D4:D7)</f>
        <v>42643</v>
      </c>
      <c r="E8" s="327">
        <f t="shared" ref="E8:O8" si="0">SUM(E4:E7)</f>
        <v>33741</v>
      </c>
      <c r="F8" s="327">
        <f t="shared" si="0"/>
        <v>30459</v>
      </c>
      <c r="G8" s="327">
        <f t="shared" si="0"/>
        <v>26403</v>
      </c>
      <c r="H8" s="327">
        <f>SUM(H4:H7)</f>
        <v>23411</v>
      </c>
      <c r="I8" s="327">
        <f t="shared" si="0"/>
        <v>21787</v>
      </c>
      <c r="J8" s="327">
        <f t="shared" si="0"/>
        <v>19914</v>
      </c>
      <c r="K8" s="327">
        <f t="shared" si="0"/>
        <v>18121</v>
      </c>
      <c r="L8" s="327">
        <f t="shared" si="0"/>
        <v>16344</v>
      </c>
      <c r="M8" s="327">
        <f t="shared" si="0"/>
        <v>14614</v>
      </c>
      <c r="N8" s="327">
        <f t="shared" si="0"/>
        <v>12970</v>
      </c>
      <c r="O8" s="328">
        <f t="shared" si="0"/>
        <v>11392</v>
      </c>
      <c r="Q8" s="540"/>
    </row>
    <row r="9" spans="1:17" ht="21" customHeight="1" thickBot="1">
      <c r="A9" s="539"/>
      <c r="C9" s="332" t="s">
        <v>62</v>
      </c>
      <c r="D9" s="333">
        <f>D6/D8</f>
        <v>5.4311375841286966E-2</v>
      </c>
      <c r="E9" s="333">
        <f t="shared" ref="E9:O9" si="1">E6/E8</f>
        <v>8.3103642452802232E-2</v>
      </c>
      <c r="F9" s="333">
        <f t="shared" si="1"/>
        <v>0.12616960504284447</v>
      </c>
      <c r="G9" s="333">
        <f t="shared" si="1"/>
        <v>0.20732492519789417</v>
      </c>
      <c r="H9" s="333">
        <f t="shared" si="1"/>
        <v>0.28888129511767974</v>
      </c>
      <c r="I9" s="333">
        <f t="shared" si="1"/>
        <v>0.32744297057878552</v>
      </c>
      <c r="J9" s="333">
        <f t="shared" si="1"/>
        <v>0.37415888319775031</v>
      </c>
      <c r="K9" s="333">
        <f t="shared" si="1"/>
        <v>0.41625738093924175</v>
      </c>
      <c r="L9" s="333">
        <f t="shared" si="1"/>
        <v>0.44432207537934409</v>
      </c>
      <c r="M9" s="333">
        <f t="shared" si="1"/>
        <v>0.46736006569043381</v>
      </c>
      <c r="N9" s="333">
        <f t="shared" si="1"/>
        <v>0.48928296067848881</v>
      </c>
      <c r="O9" s="334">
        <f t="shared" si="1"/>
        <v>0.51860955056179781</v>
      </c>
      <c r="Q9" s="540"/>
    </row>
    <row r="10" spans="1:17" ht="7.5" customHeight="1" thickBot="1">
      <c r="A10" s="539"/>
      <c r="Q10" s="540"/>
    </row>
    <row r="11" spans="1:17" ht="27">
      <c r="A11" s="539"/>
      <c r="C11" s="323" t="s">
        <v>61</v>
      </c>
      <c r="D11" s="324" t="s">
        <v>42</v>
      </c>
      <c r="E11" s="324" t="s">
        <v>43</v>
      </c>
      <c r="F11" s="324" t="s">
        <v>44</v>
      </c>
      <c r="G11" s="324" t="s">
        <v>45</v>
      </c>
      <c r="H11" s="324" t="s">
        <v>46</v>
      </c>
      <c r="I11" s="324" t="s">
        <v>47</v>
      </c>
      <c r="J11" s="324" t="s">
        <v>48</v>
      </c>
      <c r="K11" s="324" t="s">
        <v>49</v>
      </c>
      <c r="L11" s="324" t="s">
        <v>50</v>
      </c>
      <c r="M11" s="324" t="s">
        <v>51</v>
      </c>
      <c r="N11" s="324" t="s">
        <v>52</v>
      </c>
      <c r="O11" s="325" t="s">
        <v>53</v>
      </c>
      <c r="Q11" s="540"/>
    </row>
    <row r="12" spans="1:17" ht="21" customHeight="1">
      <c r="A12" s="539"/>
      <c r="C12" s="326" t="s">
        <v>54</v>
      </c>
      <c r="D12" s="327">
        <f>10006+3267</f>
        <v>13273</v>
      </c>
      <c r="E12" s="327">
        <f>8690+1819</f>
        <v>10509</v>
      </c>
      <c r="F12" s="327">
        <f>7378+1422</f>
        <v>8800</v>
      </c>
      <c r="G12" s="327">
        <f>4477+915</f>
        <v>5392</v>
      </c>
      <c r="H12" s="327">
        <f>3481+583</f>
        <v>4064</v>
      </c>
      <c r="I12" s="327">
        <v>3767</v>
      </c>
      <c r="J12" s="327">
        <v>3453</v>
      </c>
      <c r="K12" s="327">
        <v>3116</v>
      </c>
      <c r="L12" s="327">
        <v>2758</v>
      </c>
      <c r="M12" s="327">
        <v>2438</v>
      </c>
      <c r="N12" s="327">
        <v>2133</v>
      </c>
      <c r="O12" s="328">
        <v>1876</v>
      </c>
      <c r="Q12" s="540"/>
    </row>
    <row r="13" spans="1:17" ht="21" customHeight="1">
      <c r="A13" s="539"/>
      <c r="C13" s="326" t="s">
        <v>55</v>
      </c>
      <c r="D13" s="327">
        <f>24459+6599</f>
        <v>31058</v>
      </c>
      <c r="E13" s="327">
        <f>24080+4995</f>
        <v>29075</v>
      </c>
      <c r="F13" s="327">
        <f>23318+4568</f>
        <v>27886</v>
      </c>
      <c r="G13" s="327">
        <f>19524+3642</f>
        <v>23166</v>
      </c>
      <c r="H13" s="327">
        <f>16901+2781</f>
        <v>19682</v>
      </c>
      <c r="I13" s="327">
        <v>18597</v>
      </c>
      <c r="J13" s="327">
        <v>16755</v>
      </c>
      <c r="K13" s="327">
        <v>15365</v>
      </c>
      <c r="L13" s="327">
        <v>14195</v>
      </c>
      <c r="M13" s="327">
        <v>13007</v>
      </c>
      <c r="N13" s="327">
        <v>11802</v>
      </c>
      <c r="O13" s="328">
        <v>10399</v>
      </c>
      <c r="Q13" s="540"/>
    </row>
    <row r="14" spans="1:17" ht="21" customHeight="1">
      <c r="A14" s="539"/>
      <c r="C14" s="326" t="s">
        <v>56</v>
      </c>
      <c r="D14" s="327">
        <f>1641+612</f>
        <v>2253</v>
      </c>
      <c r="E14" s="327">
        <f>2375+773</f>
        <v>3148</v>
      </c>
      <c r="F14" s="327">
        <f>3383+1000</f>
        <v>4383</v>
      </c>
      <c r="G14" s="327">
        <f>4745+1358</f>
        <v>6103</v>
      </c>
      <c r="H14" s="327">
        <f>6206+1674</f>
        <v>7880</v>
      </c>
      <c r="I14" s="327">
        <v>8227</v>
      </c>
      <c r="J14" s="327">
        <v>8794</v>
      </c>
      <c r="K14" s="327">
        <v>8880</v>
      </c>
      <c r="L14" s="327">
        <v>8599</v>
      </c>
      <c r="M14" s="327">
        <v>8232</v>
      </c>
      <c r="N14" s="327">
        <v>7854</v>
      </c>
      <c r="O14" s="328">
        <v>7627</v>
      </c>
      <c r="Q14" s="540"/>
    </row>
    <row r="15" spans="1:17" ht="21" customHeight="1">
      <c r="A15" s="539"/>
      <c r="C15" s="326" t="s">
        <v>59</v>
      </c>
      <c r="D15" s="329" t="s">
        <v>60</v>
      </c>
      <c r="E15" s="329" t="s">
        <v>60</v>
      </c>
      <c r="F15" s="329" t="s">
        <v>60</v>
      </c>
      <c r="G15" s="327">
        <v>3</v>
      </c>
      <c r="H15" s="327">
        <v>2</v>
      </c>
      <c r="I15" s="329" t="s">
        <v>60</v>
      </c>
      <c r="J15" s="327">
        <v>46</v>
      </c>
      <c r="K15" s="329" t="s">
        <v>60</v>
      </c>
      <c r="L15" s="329" t="s">
        <v>60</v>
      </c>
      <c r="M15" s="329" t="s">
        <v>60</v>
      </c>
      <c r="N15" s="329" t="s">
        <v>60</v>
      </c>
      <c r="O15" s="330" t="s">
        <v>60</v>
      </c>
      <c r="Q15" s="540"/>
    </row>
    <row r="16" spans="1:17" ht="21" customHeight="1">
      <c r="A16" s="539"/>
      <c r="C16" s="331" t="s">
        <v>57</v>
      </c>
      <c r="D16" s="327">
        <f>SUM(D12:D15)</f>
        <v>46584</v>
      </c>
      <c r="E16" s="327">
        <f t="shared" ref="E16:O16" si="2">SUM(E12:E15)</f>
        <v>42732</v>
      </c>
      <c r="F16" s="327">
        <f t="shared" si="2"/>
        <v>41069</v>
      </c>
      <c r="G16" s="327">
        <f t="shared" si="2"/>
        <v>34664</v>
      </c>
      <c r="H16" s="327">
        <f t="shared" si="2"/>
        <v>31628</v>
      </c>
      <c r="I16" s="327">
        <f t="shared" si="2"/>
        <v>30591</v>
      </c>
      <c r="J16" s="327">
        <f t="shared" si="2"/>
        <v>29048</v>
      </c>
      <c r="K16" s="327">
        <f t="shared" si="2"/>
        <v>27361</v>
      </c>
      <c r="L16" s="327">
        <f t="shared" si="2"/>
        <v>25552</v>
      </c>
      <c r="M16" s="327">
        <f t="shared" si="2"/>
        <v>23677</v>
      </c>
      <c r="N16" s="327">
        <f t="shared" si="2"/>
        <v>21789</v>
      </c>
      <c r="O16" s="328">
        <f t="shared" si="2"/>
        <v>19902</v>
      </c>
      <c r="Q16" s="540"/>
    </row>
    <row r="17" spans="1:17" ht="21" customHeight="1" thickBot="1">
      <c r="A17" s="539"/>
      <c r="C17" s="332" t="s">
        <v>62</v>
      </c>
      <c r="D17" s="333">
        <f t="shared" ref="D17:O17" si="3">D14/D16</f>
        <v>4.8364245234415251E-2</v>
      </c>
      <c r="E17" s="333">
        <f t="shared" si="3"/>
        <v>7.3668445193297766E-2</v>
      </c>
      <c r="F17" s="333">
        <f t="shared" si="3"/>
        <v>0.10672283230660595</v>
      </c>
      <c r="G17" s="333">
        <f t="shared" si="3"/>
        <v>0.17606162012462498</v>
      </c>
      <c r="H17" s="333">
        <f t="shared" si="3"/>
        <v>0.24914632604021753</v>
      </c>
      <c r="I17" s="333">
        <f t="shared" si="3"/>
        <v>0.2689353077702592</v>
      </c>
      <c r="J17" s="333">
        <f t="shared" si="3"/>
        <v>0.30274029193059765</v>
      </c>
      <c r="K17" s="333">
        <f t="shared" si="3"/>
        <v>0.32454954131793429</v>
      </c>
      <c r="L17" s="333">
        <f t="shared" si="3"/>
        <v>0.33652943018159048</v>
      </c>
      <c r="M17" s="333">
        <f t="shared" si="3"/>
        <v>0.34767918232884232</v>
      </c>
      <c r="N17" s="333">
        <f t="shared" si="3"/>
        <v>0.3604571113864794</v>
      </c>
      <c r="O17" s="334">
        <f t="shared" si="3"/>
        <v>0.38322781629986935</v>
      </c>
      <c r="Q17" s="540"/>
    </row>
    <row r="18" spans="1:17" ht="7.5" customHeight="1" thickBot="1">
      <c r="A18" s="539"/>
      <c r="Q18" s="540"/>
    </row>
    <row r="19" spans="1:17" ht="27">
      <c r="A19" s="539"/>
      <c r="C19" s="323" t="s">
        <v>63</v>
      </c>
      <c r="D19" s="324" t="s">
        <v>42</v>
      </c>
      <c r="E19" s="324" t="s">
        <v>43</v>
      </c>
      <c r="F19" s="324" t="s">
        <v>44</v>
      </c>
      <c r="G19" s="324" t="s">
        <v>45</v>
      </c>
      <c r="H19" s="324" t="s">
        <v>46</v>
      </c>
      <c r="I19" s="324" t="s">
        <v>47</v>
      </c>
      <c r="J19" s="324" t="s">
        <v>48</v>
      </c>
      <c r="K19" s="324" t="s">
        <v>49</v>
      </c>
      <c r="L19" s="324" t="s">
        <v>50</v>
      </c>
      <c r="M19" s="324" t="s">
        <v>51</v>
      </c>
      <c r="N19" s="324" t="s">
        <v>52</v>
      </c>
      <c r="O19" s="325" t="s">
        <v>53</v>
      </c>
      <c r="Q19" s="540"/>
    </row>
    <row r="20" spans="1:17" ht="21" customHeight="1">
      <c r="A20" s="539"/>
      <c r="C20" s="326" t="s">
        <v>54</v>
      </c>
      <c r="D20" s="327">
        <v>2935</v>
      </c>
      <c r="E20" s="327">
        <v>1773</v>
      </c>
      <c r="F20" s="327">
        <v>1159</v>
      </c>
      <c r="G20" s="327">
        <v>674</v>
      </c>
      <c r="H20" s="327">
        <v>458</v>
      </c>
      <c r="I20" s="327">
        <v>400</v>
      </c>
      <c r="J20" s="327">
        <v>360</v>
      </c>
      <c r="K20" s="327">
        <v>291</v>
      </c>
      <c r="L20" s="327">
        <v>228</v>
      </c>
      <c r="M20" s="327">
        <v>190</v>
      </c>
      <c r="N20" s="327">
        <v>156</v>
      </c>
      <c r="O20" s="328">
        <v>131</v>
      </c>
      <c r="Q20" s="540"/>
    </row>
    <row r="21" spans="1:17" ht="21" customHeight="1">
      <c r="A21" s="539"/>
      <c r="C21" s="326" t="s">
        <v>55</v>
      </c>
      <c r="D21" s="327">
        <v>6272</v>
      </c>
      <c r="E21" s="327">
        <v>4967</v>
      </c>
      <c r="F21" s="327">
        <v>4144</v>
      </c>
      <c r="G21" s="327">
        <v>3002</v>
      </c>
      <c r="H21" s="327">
        <v>2303</v>
      </c>
      <c r="I21" s="327">
        <v>1927</v>
      </c>
      <c r="J21" s="327">
        <v>1709</v>
      </c>
      <c r="K21" s="327">
        <v>1452</v>
      </c>
      <c r="L21" s="327">
        <v>1257</v>
      </c>
      <c r="M21" s="327">
        <v>1093</v>
      </c>
      <c r="N21" s="327">
        <v>919</v>
      </c>
      <c r="O21" s="328">
        <v>755</v>
      </c>
      <c r="Q21" s="540"/>
    </row>
    <row r="22" spans="1:17" ht="21" customHeight="1">
      <c r="A22" s="539"/>
      <c r="C22" s="326" t="s">
        <v>56</v>
      </c>
      <c r="D22" s="327">
        <v>545</v>
      </c>
      <c r="E22" s="327">
        <v>695</v>
      </c>
      <c r="F22" s="327">
        <v>1032</v>
      </c>
      <c r="G22" s="327">
        <v>1326</v>
      </c>
      <c r="H22" s="327">
        <v>1477</v>
      </c>
      <c r="I22" s="327">
        <v>1505</v>
      </c>
      <c r="J22" s="327">
        <v>1527</v>
      </c>
      <c r="K22" s="327">
        <v>1441</v>
      </c>
      <c r="L22" s="327">
        <v>1331</v>
      </c>
      <c r="M22" s="327">
        <v>1190</v>
      </c>
      <c r="N22" s="327">
        <v>1071</v>
      </c>
      <c r="O22" s="328">
        <v>964</v>
      </c>
      <c r="Q22" s="540"/>
    </row>
    <row r="23" spans="1:17" ht="21" customHeight="1">
      <c r="A23" s="539"/>
      <c r="C23" s="326" t="s">
        <v>59</v>
      </c>
      <c r="D23" s="329" t="s">
        <v>60</v>
      </c>
      <c r="E23" s="329" t="s">
        <v>60</v>
      </c>
      <c r="F23" s="329" t="s">
        <v>60</v>
      </c>
      <c r="G23" s="329" t="s">
        <v>60</v>
      </c>
      <c r="H23" s="329" t="s">
        <v>60</v>
      </c>
      <c r="I23" s="329" t="s">
        <v>60</v>
      </c>
      <c r="J23" s="329" t="s">
        <v>60</v>
      </c>
      <c r="K23" s="329" t="s">
        <v>60</v>
      </c>
      <c r="L23" s="329" t="s">
        <v>60</v>
      </c>
      <c r="M23" s="329" t="s">
        <v>60</v>
      </c>
      <c r="N23" s="329" t="s">
        <v>60</v>
      </c>
      <c r="O23" s="330" t="s">
        <v>60</v>
      </c>
      <c r="Q23" s="540"/>
    </row>
    <row r="24" spans="1:17" ht="21" customHeight="1">
      <c r="A24" s="539"/>
      <c r="C24" s="331" t="s">
        <v>57</v>
      </c>
      <c r="D24" s="327">
        <f>SUM(D20:D23)</f>
        <v>9752</v>
      </c>
      <c r="E24" s="327">
        <f t="shared" ref="E24:O24" si="4">SUM(E20:E23)</f>
        <v>7435</v>
      </c>
      <c r="F24" s="327">
        <f t="shared" si="4"/>
        <v>6335</v>
      </c>
      <c r="G24" s="327">
        <f t="shared" si="4"/>
        <v>5002</v>
      </c>
      <c r="H24" s="327">
        <f t="shared" si="4"/>
        <v>4238</v>
      </c>
      <c r="I24" s="327">
        <f t="shared" si="4"/>
        <v>3832</v>
      </c>
      <c r="J24" s="327">
        <f t="shared" si="4"/>
        <v>3596</v>
      </c>
      <c r="K24" s="327">
        <f t="shared" si="4"/>
        <v>3184</v>
      </c>
      <c r="L24" s="327">
        <f t="shared" si="4"/>
        <v>2816</v>
      </c>
      <c r="M24" s="327">
        <f t="shared" si="4"/>
        <v>2473</v>
      </c>
      <c r="N24" s="327">
        <f t="shared" si="4"/>
        <v>2146</v>
      </c>
      <c r="O24" s="328">
        <f t="shared" si="4"/>
        <v>1850</v>
      </c>
      <c r="Q24" s="540"/>
    </row>
    <row r="25" spans="1:17" ht="21" customHeight="1" thickBot="1">
      <c r="A25" s="539"/>
      <c r="C25" s="332" t="s">
        <v>62</v>
      </c>
      <c r="D25" s="333">
        <f t="shared" ref="D25:O25" si="5">D22/D24</f>
        <v>5.5885972108285477E-2</v>
      </c>
      <c r="E25" s="333">
        <f t="shared" si="5"/>
        <v>9.3476798924008064E-2</v>
      </c>
      <c r="F25" s="333">
        <f t="shared" si="5"/>
        <v>0.16290449881610103</v>
      </c>
      <c r="G25" s="333">
        <f t="shared" si="5"/>
        <v>0.26509396241503397</v>
      </c>
      <c r="H25" s="333">
        <f t="shared" si="5"/>
        <v>0.34851344974044363</v>
      </c>
      <c r="I25" s="333">
        <f t="shared" si="5"/>
        <v>0.3927453027139875</v>
      </c>
      <c r="J25" s="333">
        <f t="shared" si="5"/>
        <v>0.4246384872080089</v>
      </c>
      <c r="K25" s="333">
        <f t="shared" si="5"/>
        <v>0.45257537688442212</v>
      </c>
      <c r="L25" s="333">
        <f t="shared" si="5"/>
        <v>0.47265625</v>
      </c>
      <c r="M25" s="333">
        <f t="shared" si="5"/>
        <v>0.48119692680954307</v>
      </c>
      <c r="N25" s="333">
        <f t="shared" si="5"/>
        <v>0.49906803355079216</v>
      </c>
      <c r="O25" s="334">
        <f t="shared" si="5"/>
        <v>0.52108108108108109</v>
      </c>
      <c r="Q25" s="540"/>
    </row>
    <row r="26" spans="1:17" ht="9" customHeight="1" thickBot="1">
      <c r="A26" s="539" t="s">
        <v>547</v>
      </c>
      <c r="Q26" s="541" t="s">
        <v>256</v>
      </c>
    </row>
    <row r="27" spans="1:17" ht="27">
      <c r="A27" s="539"/>
      <c r="C27" s="323" t="s">
        <v>64</v>
      </c>
      <c r="D27" s="324" t="s">
        <v>42</v>
      </c>
      <c r="E27" s="324" t="s">
        <v>43</v>
      </c>
      <c r="F27" s="324" t="s">
        <v>44</v>
      </c>
      <c r="G27" s="324" t="s">
        <v>45</v>
      </c>
      <c r="H27" s="324" t="s">
        <v>46</v>
      </c>
      <c r="I27" s="324" t="s">
        <v>47</v>
      </c>
      <c r="J27" s="324" t="s">
        <v>48</v>
      </c>
      <c r="K27" s="324" t="s">
        <v>49</v>
      </c>
      <c r="L27" s="324" t="s">
        <v>50</v>
      </c>
      <c r="M27" s="324" t="s">
        <v>51</v>
      </c>
      <c r="N27" s="324" t="s">
        <v>52</v>
      </c>
      <c r="O27" s="325" t="s">
        <v>53</v>
      </c>
      <c r="Q27" s="541"/>
    </row>
    <row r="28" spans="1:17" ht="21" customHeight="1">
      <c r="A28" s="539"/>
      <c r="C28" s="326" t="s">
        <v>54</v>
      </c>
      <c r="D28" s="327">
        <v>2470</v>
      </c>
      <c r="E28" s="327">
        <v>1355</v>
      </c>
      <c r="F28" s="327">
        <v>1011</v>
      </c>
      <c r="G28" s="327">
        <v>621</v>
      </c>
      <c r="H28" s="327">
        <v>434</v>
      </c>
      <c r="I28" s="327">
        <v>385</v>
      </c>
      <c r="J28" s="327">
        <v>307</v>
      </c>
      <c r="K28" s="327">
        <v>247</v>
      </c>
      <c r="L28" s="327">
        <v>187</v>
      </c>
      <c r="M28" s="327">
        <v>145</v>
      </c>
      <c r="N28" s="327">
        <v>109</v>
      </c>
      <c r="O28" s="328">
        <v>82</v>
      </c>
      <c r="Q28" s="541"/>
    </row>
    <row r="29" spans="1:17" ht="21" customHeight="1">
      <c r="A29" s="539"/>
      <c r="C29" s="326" t="s">
        <v>55</v>
      </c>
      <c r="D29" s="327">
        <v>5060</v>
      </c>
      <c r="E29" s="327">
        <v>3978</v>
      </c>
      <c r="F29" s="327">
        <v>3333</v>
      </c>
      <c r="G29" s="327">
        <v>2781</v>
      </c>
      <c r="H29" s="327">
        <v>2316</v>
      </c>
      <c r="I29" s="327">
        <v>1978</v>
      </c>
      <c r="J29" s="327">
        <v>1733</v>
      </c>
      <c r="K29" s="327">
        <v>1479</v>
      </c>
      <c r="L29" s="327">
        <v>1258</v>
      </c>
      <c r="M29" s="327">
        <v>1074</v>
      </c>
      <c r="N29" s="327">
        <v>928</v>
      </c>
      <c r="O29" s="328">
        <v>734</v>
      </c>
      <c r="Q29" s="541"/>
    </row>
    <row r="30" spans="1:17" ht="21" customHeight="1">
      <c r="A30" s="539"/>
      <c r="C30" s="326" t="s">
        <v>56</v>
      </c>
      <c r="D30" s="327">
        <v>483</v>
      </c>
      <c r="E30" s="327">
        <v>578</v>
      </c>
      <c r="F30" s="327">
        <v>767</v>
      </c>
      <c r="G30" s="327">
        <v>1064</v>
      </c>
      <c r="H30" s="327">
        <v>1202</v>
      </c>
      <c r="I30" s="327">
        <v>1202</v>
      </c>
      <c r="J30" s="327">
        <v>1188</v>
      </c>
      <c r="K30" s="327">
        <v>1214</v>
      </c>
      <c r="L30" s="327">
        <v>1168</v>
      </c>
      <c r="M30" s="327">
        <v>1103</v>
      </c>
      <c r="N30" s="327">
        <v>1011</v>
      </c>
      <c r="O30" s="328">
        <v>963</v>
      </c>
      <c r="Q30" s="541"/>
    </row>
    <row r="31" spans="1:17" ht="21" customHeight="1">
      <c r="A31" s="539"/>
      <c r="C31" s="326" t="s">
        <v>59</v>
      </c>
      <c r="D31" s="329" t="s">
        <v>60</v>
      </c>
      <c r="E31" s="329" t="s">
        <v>60</v>
      </c>
      <c r="F31" s="329" t="s">
        <v>60</v>
      </c>
      <c r="G31" s="329" t="s">
        <v>60</v>
      </c>
      <c r="H31" s="329" t="s">
        <v>60</v>
      </c>
      <c r="I31" s="329" t="s">
        <v>60</v>
      </c>
      <c r="J31" s="329" t="s">
        <v>60</v>
      </c>
      <c r="K31" s="329" t="s">
        <v>60</v>
      </c>
      <c r="L31" s="329" t="s">
        <v>60</v>
      </c>
      <c r="M31" s="329" t="s">
        <v>60</v>
      </c>
      <c r="N31" s="329" t="s">
        <v>60</v>
      </c>
      <c r="O31" s="330" t="s">
        <v>60</v>
      </c>
      <c r="Q31" s="541"/>
    </row>
    <row r="32" spans="1:17" ht="21" customHeight="1">
      <c r="A32" s="539"/>
      <c r="C32" s="331" t="s">
        <v>57</v>
      </c>
      <c r="D32" s="327">
        <f>SUM(D28:D31)</f>
        <v>8013</v>
      </c>
      <c r="E32" s="327">
        <f t="shared" ref="E32:O32" si="6">SUM(E28:E31)</f>
        <v>5911</v>
      </c>
      <c r="F32" s="327">
        <f t="shared" si="6"/>
        <v>5111</v>
      </c>
      <c r="G32" s="327">
        <f t="shared" si="6"/>
        <v>4466</v>
      </c>
      <c r="H32" s="327">
        <f t="shared" si="6"/>
        <v>3952</v>
      </c>
      <c r="I32" s="327">
        <f t="shared" si="6"/>
        <v>3565</v>
      </c>
      <c r="J32" s="327">
        <f t="shared" si="6"/>
        <v>3228</v>
      </c>
      <c r="K32" s="327">
        <f t="shared" si="6"/>
        <v>2940</v>
      </c>
      <c r="L32" s="327">
        <f t="shared" si="6"/>
        <v>2613</v>
      </c>
      <c r="M32" s="327">
        <f t="shared" si="6"/>
        <v>2322</v>
      </c>
      <c r="N32" s="327">
        <f t="shared" si="6"/>
        <v>2048</v>
      </c>
      <c r="O32" s="328">
        <f t="shared" si="6"/>
        <v>1779</v>
      </c>
      <c r="Q32" s="541"/>
    </row>
    <row r="33" spans="1:17" ht="21" customHeight="1" thickBot="1">
      <c r="A33" s="539"/>
      <c r="C33" s="332" t="s">
        <v>62</v>
      </c>
      <c r="D33" s="333">
        <f t="shared" ref="D33:O33" si="7">D30/D32</f>
        <v>6.027704979408461E-2</v>
      </c>
      <c r="E33" s="333">
        <f t="shared" si="7"/>
        <v>9.7783792928438501E-2</v>
      </c>
      <c r="F33" s="333">
        <f t="shared" si="7"/>
        <v>0.15006847974955978</v>
      </c>
      <c r="G33" s="333">
        <f t="shared" si="7"/>
        <v>0.23824451410658307</v>
      </c>
      <c r="H33" s="333">
        <f t="shared" si="7"/>
        <v>0.3041497975708502</v>
      </c>
      <c r="I33" s="333">
        <f t="shared" si="7"/>
        <v>0.33716690042075736</v>
      </c>
      <c r="J33" s="333">
        <f t="shared" si="7"/>
        <v>0.36802973977695169</v>
      </c>
      <c r="K33" s="333">
        <f t="shared" si="7"/>
        <v>0.4129251700680272</v>
      </c>
      <c r="L33" s="333">
        <f t="shared" si="7"/>
        <v>0.44699579027937236</v>
      </c>
      <c r="M33" s="333">
        <f t="shared" si="7"/>
        <v>0.47502153316106804</v>
      </c>
      <c r="N33" s="333">
        <f t="shared" si="7"/>
        <v>0.49365234375</v>
      </c>
      <c r="O33" s="334">
        <f t="shared" si="7"/>
        <v>0.54131534569983142</v>
      </c>
      <c r="Q33" s="541"/>
    </row>
    <row r="34" spans="1:17" ht="7.5" customHeight="1" thickBot="1">
      <c r="A34" s="539"/>
      <c r="Q34" s="541"/>
    </row>
    <row r="35" spans="1:17" ht="27">
      <c r="A35" s="539"/>
      <c r="C35" s="323" t="s">
        <v>65</v>
      </c>
      <c r="D35" s="324" t="s">
        <v>42</v>
      </c>
      <c r="E35" s="324" t="s">
        <v>43</v>
      </c>
      <c r="F35" s="324" t="s">
        <v>44</v>
      </c>
      <c r="G35" s="324" t="s">
        <v>45</v>
      </c>
      <c r="H35" s="324" t="s">
        <v>46</v>
      </c>
      <c r="I35" s="324" t="s">
        <v>47</v>
      </c>
      <c r="J35" s="324" t="s">
        <v>48</v>
      </c>
      <c r="K35" s="324" t="s">
        <v>49</v>
      </c>
      <c r="L35" s="324" t="s">
        <v>50</v>
      </c>
      <c r="M35" s="324" t="s">
        <v>51</v>
      </c>
      <c r="N35" s="324" t="s">
        <v>52</v>
      </c>
      <c r="O35" s="325" t="s">
        <v>53</v>
      </c>
      <c r="Q35" s="541"/>
    </row>
    <row r="36" spans="1:17" ht="21" customHeight="1">
      <c r="A36" s="539"/>
      <c r="C36" s="326" t="s">
        <v>54</v>
      </c>
      <c r="D36" s="327">
        <v>4549</v>
      </c>
      <c r="E36" s="327">
        <v>2278</v>
      </c>
      <c r="F36" s="327">
        <v>1019</v>
      </c>
      <c r="G36" s="327">
        <v>593</v>
      </c>
      <c r="H36" s="327">
        <v>411</v>
      </c>
      <c r="I36" s="327">
        <v>365</v>
      </c>
      <c r="J36" s="327">
        <v>350</v>
      </c>
      <c r="K36" s="327">
        <v>290</v>
      </c>
      <c r="L36" s="327">
        <v>228</v>
      </c>
      <c r="M36" s="327">
        <v>188</v>
      </c>
      <c r="N36" s="327">
        <v>148</v>
      </c>
      <c r="O36" s="328">
        <v>117</v>
      </c>
      <c r="Q36" s="541"/>
    </row>
    <row r="37" spans="1:17" ht="21" customHeight="1">
      <c r="A37" s="539"/>
      <c r="C37" s="326" t="s">
        <v>55</v>
      </c>
      <c r="D37" s="327">
        <v>9031</v>
      </c>
      <c r="E37" s="327">
        <v>6258</v>
      </c>
      <c r="F37" s="327">
        <v>3861</v>
      </c>
      <c r="G37" s="327">
        <v>2977</v>
      </c>
      <c r="H37" s="327">
        <v>2353</v>
      </c>
      <c r="I37" s="327">
        <v>2032</v>
      </c>
      <c r="J37" s="327">
        <v>1827</v>
      </c>
      <c r="K37" s="327">
        <v>1558</v>
      </c>
      <c r="L37" s="327">
        <v>1367</v>
      </c>
      <c r="M37" s="327">
        <v>1180</v>
      </c>
      <c r="N37" s="327">
        <v>1003</v>
      </c>
      <c r="O37" s="328">
        <v>786</v>
      </c>
      <c r="Q37" s="541"/>
    </row>
    <row r="38" spans="1:17" ht="21" customHeight="1">
      <c r="A38" s="539"/>
      <c r="C38" s="326" t="s">
        <v>56</v>
      </c>
      <c r="D38" s="327">
        <v>630</v>
      </c>
      <c r="E38" s="327">
        <v>739</v>
      </c>
      <c r="F38" s="327">
        <v>850</v>
      </c>
      <c r="G38" s="327">
        <v>1177</v>
      </c>
      <c r="H38" s="327">
        <v>1382</v>
      </c>
      <c r="I38" s="327">
        <v>1378</v>
      </c>
      <c r="J38" s="327">
        <v>1370</v>
      </c>
      <c r="K38" s="327">
        <v>1313</v>
      </c>
      <c r="L38" s="327">
        <v>1196</v>
      </c>
      <c r="M38" s="327">
        <v>1075</v>
      </c>
      <c r="N38" s="327">
        <v>975</v>
      </c>
      <c r="O38" s="328">
        <v>927</v>
      </c>
      <c r="Q38" s="541"/>
    </row>
    <row r="39" spans="1:17" ht="21" customHeight="1">
      <c r="A39" s="539"/>
      <c r="C39" s="326" t="s">
        <v>59</v>
      </c>
      <c r="D39" s="329" t="s">
        <v>60</v>
      </c>
      <c r="E39" s="329" t="s">
        <v>60</v>
      </c>
      <c r="F39" s="329" t="s">
        <v>60</v>
      </c>
      <c r="G39" s="329" t="s">
        <v>60</v>
      </c>
      <c r="H39" s="329" t="s">
        <v>60</v>
      </c>
      <c r="I39" s="329" t="s">
        <v>60</v>
      </c>
      <c r="J39" s="329" t="s">
        <v>60</v>
      </c>
      <c r="K39" s="329" t="s">
        <v>60</v>
      </c>
      <c r="L39" s="329" t="s">
        <v>60</v>
      </c>
      <c r="M39" s="329" t="s">
        <v>60</v>
      </c>
      <c r="N39" s="329" t="s">
        <v>60</v>
      </c>
      <c r="O39" s="330" t="s">
        <v>60</v>
      </c>
      <c r="Q39" s="541"/>
    </row>
    <row r="40" spans="1:17" ht="21" customHeight="1">
      <c r="A40" s="539"/>
      <c r="C40" s="331" t="s">
        <v>57</v>
      </c>
      <c r="D40" s="327">
        <f>SUM(D36:D39)</f>
        <v>14210</v>
      </c>
      <c r="E40" s="327">
        <f t="shared" ref="E40:O40" si="8">SUM(E36:E39)</f>
        <v>9275</v>
      </c>
      <c r="F40" s="327">
        <f t="shared" si="8"/>
        <v>5730</v>
      </c>
      <c r="G40" s="327">
        <f t="shared" si="8"/>
        <v>4747</v>
      </c>
      <c r="H40" s="327">
        <f t="shared" si="8"/>
        <v>4146</v>
      </c>
      <c r="I40" s="327">
        <f t="shared" si="8"/>
        <v>3775</v>
      </c>
      <c r="J40" s="327">
        <f t="shared" si="8"/>
        <v>3547</v>
      </c>
      <c r="K40" s="327">
        <f t="shared" si="8"/>
        <v>3161</v>
      </c>
      <c r="L40" s="327">
        <f t="shared" si="8"/>
        <v>2791</v>
      </c>
      <c r="M40" s="327">
        <f t="shared" si="8"/>
        <v>2443</v>
      </c>
      <c r="N40" s="327">
        <f t="shared" si="8"/>
        <v>2126</v>
      </c>
      <c r="O40" s="328">
        <f t="shared" si="8"/>
        <v>1830</v>
      </c>
      <c r="Q40" s="541"/>
    </row>
    <row r="41" spans="1:17" ht="21" customHeight="1" thickBot="1">
      <c r="A41" s="539"/>
      <c r="C41" s="332" t="s">
        <v>62</v>
      </c>
      <c r="D41" s="333">
        <f t="shared" ref="D41:O41" si="9">D38/D40</f>
        <v>4.4334975369458129E-2</v>
      </c>
      <c r="E41" s="333">
        <f t="shared" si="9"/>
        <v>7.967654986522911E-2</v>
      </c>
      <c r="F41" s="333">
        <f t="shared" si="9"/>
        <v>0.14834205933682373</v>
      </c>
      <c r="G41" s="333">
        <f t="shared" si="9"/>
        <v>0.24794607120286496</v>
      </c>
      <c r="H41" s="333">
        <f t="shared" si="9"/>
        <v>0.33333333333333331</v>
      </c>
      <c r="I41" s="333">
        <f t="shared" si="9"/>
        <v>0.36503311258278148</v>
      </c>
      <c r="J41" s="333">
        <f t="shared" si="9"/>
        <v>0.38624189455878205</v>
      </c>
      <c r="K41" s="333">
        <f t="shared" si="9"/>
        <v>0.41537488136665612</v>
      </c>
      <c r="L41" s="333">
        <f t="shared" si="9"/>
        <v>0.4285202436402723</v>
      </c>
      <c r="M41" s="333">
        <f t="shared" si="9"/>
        <v>0.44003274662300451</v>
      </c>
      <c r="N41" s="333">
        <f t="shared" si="9"/>
        <v>0.45860771401693323</v>
      </c>
      <c r="O41" s="334">
        <f t="shared" si="9"/>
        <v>0.50655737704918036</v>
      </c>
      <c r="Q41" s="541"/>
    </row>
    <row r="42" spans="1:17" ht="7.5" customHeight="1" thickBot="1">
      <c r="A42" s="539"/>
      <c r="Q42" s="541"/>
    </row>
    <row r="43" spans="1:17" ht="27">
      <c r="A43" s="539"/>
      <c r="C43" s="323" t="s">
        <v>66</v>
      </c>
      <c r="D43" s="324" t="s">
        <v>42</v>
      </c>
      <c r="E43" s="324" t="s">
        <v>43</v>
      </c>
      <c r="F43" s="324" t="s">
        <v>44</v>
      </c>
      <c r="G43" s="324" t="s">
        <v>45</v>
      </c>
      <c r="H43" s="324" t="s">
        <v>46</v>
      </c>
      <c r="I43" s="324" t="s">
        <v>47</v>
      </c>
      <c r="J43" s="324" t="s">
        <v>48</v>
      </c>
      <c r="K43" s="324" t="s">
        <v>49</v>
      </c>
      <c r="L43" s="324" t="s">
        <v>50</v>
      </c>
      <c r="M43" s="324" t="s">
        <v>51</v>
      </c>
      <c r="N43" s="324" t="s">
        <v>52</v>
      </c>
      <c r="O43" s="325" t="s">
        <v>53</v>
      </c>
      <c r="Q43" s="541"/>
    </row>
    <row r="44" spans="1:17" ht="21" customHeight="1">
      <c r="A44" s="539"/>
      <c r="C44" s="326" t="s">
        <v>54</v>
      </c>
      <c r="D44" s="327">
        <v>4241</v>
      </c>
      <c r="E44" s="327">
        <v>2367</v>
      </c>
      <c r="F44" s="327">
        <v>1498</v>
      </c>
      <c r="G44" s="327">
        <v>930</v>
      </c>
      <c r="H44" s="327">
        <v>631</v>
      </c>
      <c r="I44" s="327">
        <v>548</v>
      </c>
      <c r="J44" s="327">
        <v>431</v>
      </c>
      <c r="K44" s="327">
        <v>358</v>
      </c>
      <c r="L44" s="327">
        <v>292</v>
      </c>
      <c r="M44" s="327">
        <v>232</v>
      </c>
      <c r="N44" s="327">
        <v>185</v>
      </c>
      <c r="O44" s="328">
        <v>146</v>
      </c>
      <c r="Q44" s="541"/>
    </row>
    <row r="45" spans="1:17" ht="21" customHeight="1">
      <c r="A45" s="539"/>
      <c r="C45" s="326" t="s">
        <v>55</v>
      </c>
      <c r="D45" s="327">
        <v>8517</v>
      </c>
      <c r="E45" s="327">
        <v>6407</v>
      </c>
      <c r="F45" s="327">
        <v>5279</v>
      </c>
      <c r="G45" s="327">
        <v>4216</v>
      </c>
      <c r="H45" s="327">
        <v>3175</v>
      </c>
      <c r="I45" s="327">
        <v>2870</v>
      </c>
      <c r="J45" s="327">
        <v>2495</v>
      </c>
      <c r="K45" s="327">
        <v>2070</v>
      </c>
      <c r="L45" s="327">
        <v>1820</v>
      </c>
      <c r="M45" s="327">
        <v>1575</v>
      </c>
      <c r="N45" s="327">
        <v>1354</v>
      </c>
      <c r="O45" s="328">
        <v>1099</v>
      </c>
      <c r="Q45" s="541"/>
    </row>
    <row r="46" spans="1:17" ht="21" customHeight="1">
      <c r="A46" s="539"/>
      <c r="C46" s="326" t="s">
        <v>56</v>
      </c>
      <c r="D46" s="327">
        <v>732</v>
      </c>
      <c r="E46" s="327">
        <v>846</v>
      </c>
      <c r="F46" s="327">
        <v>1112</v>
      </c>
      <c r="G46" s="327">
        <v>1394</v>
      </c>
      <c r="H46" s="327">
        <v>1706</v>
      </c>
      <c r="I46" s="327">
        <v>1760</v>
      </c>
      <c r="J46" s="327">
        <v>1728</v>
      </c>
      <c r="K46" s="327">
        <v>1704</v>
      </c>
      <c r="L46" s="327">
        <v>1560</v>
      </c>
      <c r="M46" s="327">
        <v>1424</v>
      </c>
      <c r="N46" s="327">
        <v>1287</v>
      </c>
      <c r="O46" s="328">
        <v>1205</v>
      </c>
      <c r="Q46" s="541"/>
    </row>
    <row r="47" spans="1:17" ht="21" customHeight="1">
      <c r="A47" s="539"/>
      <c r="C47" s="326" t="s">
        <v>59</v>
      </c>
      <c r="D47" s="329" t="s">
        <v>60</v>
      </c>
      <c r="E47" s="329" t="s">
        <v>60</v>
      </c>
      <c r="F47" s="329" t="s">
        <v>60</v>
      </c>
      <c r="G47" s="329" t="s">
        <v>60</v>
      </c>
      <c r="H47" s="329" t="s">
        <v>60</v>
      </c>
      <c r="I47" s="329" t="s">
        <v>60</v>
      </c>
      <c r="J47" s="327">
        <v>5</v>
      </c>
      <c r="K47" s="329" t="s">
        <v>60</v>
      </c>
      <c r="L47" s="329" t="s">
        <v>60</v>
      </c>
      <c r="M47" s="329" t="s">
        <v>60</v>
      </c>
      <c r="N47" s="329" t="s">
        <v>60</v>
      </c>
      <c r="O47" s="330" t="s">
        <v>60</v>
      </c>
      <c r="Q47" s="541"/>
    </row>
    <row r="48" spans="1:17" ht="21" customHeight="1">
      <c r="A48" s="539"/>
      <c r="C48" s="331" t="s">
        <v>57</v>
      </c>
      <c r="D48" s="327">
        <f>SUM(D44:D47)</f>
        <v>13490</v>
      </c>
      <c r="E48" s="327">
        <f t="shared" ref="E48:O48" si="10">SUM(E44:E47)</f>
        <v>9620</v>
      </c>
      <c r="F48" s="327">
        <f t="shared" si="10"/>
        <v>7889</v>
      </c>
      <c r="G48" s="327">
        <f t="shared" si="10"/>
        <v>6540</v>
      </c>
      <c r="H48" s="327">
        <f t="shared" si="10"/>
        <v>5512</v>
      </c>
      <c r="I48" s="327">
        <f t="shared" si="10"/>
        <v>5178</v>
      </c>
      <c r="J48" s="327">
        <f t="shared" si="10"/>
        <v>4659</v>
      </c>
      <c r="K48" s="327">
        <f t="shared" si="10"/>
        <v>4132</v>
      </c>
      <c r="L48" s="327">
        <f t="shared" si="10"/>
        <v>3672</v>
      </c>
      <c r="M48" s="327">
        <f t="shared" si="10"/>
        <v>3231</v>
      </c>
      <c r="N48" s="327">
        <f t="shared" si="10"/>
        <v>2826</v>
      </c>
      <c r="O48" s="328">
        <f t="shared" si="10"/>
        <v>2450</v>
      </c>
      <c r="Q48" s="541"/>
    </row>
    <row r="49" spans="1:17" ht="21" customHeight="1" thickBot="1">
      <c r="A49" s="539"/>
      <c r="C49" s="332" t="s">
        <v>62</v>
      </c>
      <c r="D49" s="333">
        <f t="shared" ref="D49:O49" si="11">D46/D48</f>
        <v>5.4262416604892512E-2</v>
      </c>
      <c r="E49" s="333">
        <f t="shared" si="11"/>
        <v>8.7941787941787947E-2</v>
      </c>
      <c r="F49" s="333">
        <f t="shared" si="11"/>
        <v>0.14095576118646216</v>
      </c>
      <c r="G49" s="333">
        <f t="shared" si="11"/>
        <v>0.21314984709480123</v>
      </c>
      <c r="H49" s="333">
        <f t="shared" si="11"/>
        <v>0.30950653120464439</v>
      </c>
      <c r="I49" s="333">
        <f t="shared" si="11"/>
        <v>0.33989957512553109</v>
      </c>
      <c r="J49" s="333">
        <f t="shared" si="11"/>
        <v>0.37089504185447519</v>
      </c>
      <c r="K49" s="333">
        <f t="shared" si="11"/>
        <v>0.41239109390125844</v>
      </c>
      <c r="L49" s="333">
        <f t="shared" si="11"/>
        <v>0.42483660130718953</v>
      </c>
      <c r="M49" s="333">
        <f t="shared" si="11"/>
        <v>0.44073042401733209</v>
      </c>
      <c r="N49" s="333">
        <f t="shared" si="11"/>
        <v>0.45541401273885351</v>
      </c>
      <c r="O49" s="334">
        <f t="shared" si="11"/>
        <v>0.49183673469387756</v>
      </c>
      <c r="Q49" s="541"/>
    </row>
    <row r="50" spans="1:17" ht="7.5" customHeight="1" thickBot="1">
      <c r="A50" s="539"/>
      <c r="Q50" s="541"/>
    </row>
    <row r="51" spans="1:17" ht="27" customHeight="1">
      <c r="A51" s="539" t="s">
        <v>563</v>
      </c>
      <c r="C51" s="323" t="s">
        <v>67</v>
      </c>
      <c r="D51" s="324" t="s">
        <v>42</v>
      </c>
      <c r="E51" s="324" t="s">
        <v>43</v>
      </c>
      <c r="F51" s="324" t="s">
        <v>44</v>
      </c>
      <c r="G51" s="324" t="s">
        <v>45</v>
      </c>
      <c r="H51" s="324" t="s">
        <v>46</v>
      </c>
      <c r="I51" s="324" t="s">
        <v>47</v>
      </c>
      <c r="J51" s="324" t="s">
        <v>48</v>
      </c>
      <c r="K51" s="324" t="s">
        <v>49</v>
      </c>
      <c r="L51" s="324" t="s">
        <v>50</v>
      </c>
      <c r="M51" s="324" t="s">
        <v>51</v>
      </c>
      <c r="N51" s="324" t="s">
        <v>52</v>
      </c>
      <c r="O51" s="325" t="s">
        <v>53</v>
      </c>
      <c r="Q51" s="540" t="s">
        <v>256</v>
      </c>
    </row>
    <row r="52" spans="1:17" ht="21" customHeight="1">
      <c r="A52" s="539"/>
      <c r="C52" s="326" t="s">
        <v>54</v>
      </c>
      <c r="D52" s="327">
        <v>1087</v>
      </c>
      <c r="E52" s="327">
        <v>548</v>
      </c>
      <c r="F52" s="327">
        <v>378</v>
      </c>
      <c r="G52" s="327">
        <v>256</v>
      </c>
      <c r="H52" s="327">
        <v>108</v>
      </c>
      <c r="I52" s="327">
        <v>53</v>
      </c>
      <c r="J52" s="327">
        <v>45</v>
      </c>
      <c r="K52" s="327">
        <v>39</v>
      </c>
      <c r="L52" s="327">
        <v>33</v>
      </c>
      <c r="M52" s="327">
        <v>28</v>
      </c>
      <c r="N52" s="327">
        <v>24</v>
      </c>
      <c r="O52" s="328">
        <v>22</v>
      </c>
      <c r="Q52" s="540"/>
    </row>
    <row r="53" spans="1:17" ht="21" customHeight="1">
      <c r="A53" s="539"/>
      <c r="C53" s="326" t="s">
        <v>55</v>
      </c>
      <c r="D53" s="327">
        <v>2709</v>
      </c>
      <c r="E53" s="327">
        <v>1821</v>
      </c>
      <c r="F53" s="327">
        <v>1478</v>
      </c>
      <c r="G53" s="327">
        <v>980</v>
      </c>
      <c r="H53" s="327">
        <v>690</v>
      </c>
      <c r="I53" s="327">
        <v>696</v>
      </c>
      <c r="J53" s="327">
        <v>558</v>
      </c>
      <c r="K53" s="327">
        <v>413</v>
      </c>
      <c r="L53" s="327">
        <v>311</v>
      </c>
      <c r="M53" s="327">
        <v>261</v>
      </c>
      <c r="N53" s="327">
        <v>217</v>
      </c>
      <c r="O53" s="328">
        <v>180</v>
      </c>
      <c r="Q53" s="540"/>
    </row>
    <row r="54" spans="1:17" ht="21" customHeight="1">
      <c r="A54" s="539"/>
      <c r="C54" s="326" t="s">
        <v>56</v>
      </c>
      <c r="D54" s="327">
        <v>174</v>
      </c>
      <c r="E54" s="327">
        <v>183</v>
      </c>
      <c r="F54" s="327">
        <v>212</v>
      </c>
      <c r="G54" s="327">
        <v>244</v>
      </c>
      <c r="H54" s="327">
        <v>272</v>
      </c>
      <c r="I54" s="327">
        <v>246</v>
      </c>
      <c r="J54" s="327">
        <v>229</v>
      </c>
      <c r="K54" s="327">
        <v>229</v>
      </c>
      <c r="L54" s="327">
        <v>227</v>
      </c>
      <c r="M54" s="327">
        <v>198</v>
      </c>
      <c r="N54" s="327">
        <v>167</v>
      </c>
      <c r="O54" s="328">
        <v>139</v>
      </c>
      <c r="Q54" s="540"/>
    </row>
    <row r="55" spans="1:17" ht="21" customHeight="1">
      <c r="A55" s="539"/>
      <c r="C55" s="326" t="s">
        <v>59</v>
      </c>
      <c r="D55" s="329" t="s">
        <v>60</v>
      </c>
      <c r="E55" s="329" t="s">
        <v>60</v>
      </c>
      <c r="F55" s="329" t="s">
        <v>60</v>
      </c>
      <c r="G55" s="329" t="s">
        <v>60</v>
      </c>
      <c r="H55" s="329" t="s">
        <v>60</v>
      </c>
      <c r="I55" s="329" t="s">
        <v>60</v>
      </c>
      <c r="J55" s="329" t="s">
        <v>60</v>
      </c>
      <c r="K55" s="329" t="s">
        <v>60</v>
      </c>
      <c r="L55" s="329" t="s">
        <v>60</v>
      </c>
      <c r="M55" s="329" t="s">
        <v>60</v>
      </c>
      <c r="N55" s="329" t="s">
        <v>60</v>
      </c>
      <c r="O55" s="330" t="s">
        <v>60</v>
      </c>
      <c r="Q55" s="540"/>
    </row>
    <row r="56" spans="1:17" ht="21" customHeight="1">
      <c r="A56" s="539"/>
      <c r="C56" s="331" t="s">
        <v>57</v>
      </c>
      <c r="D56" s="327">
        <f>SUM(D52:D55)</f>
        <v>3970</v>
      </c>
      <c r="E56" s="327">
        <f t="shared" ref="E56:O56" si="12">SUM(E52:E55)</f>
        <v>2552</v>
      </c>
      <c r="F56" s="327">
        <f t="shared" si="12"/>
        <v>2068</v>
      </c>
      <c r="G56" s="327">
        <f t="shared" si="12"/>
        <v>1480</v>
      </c>
      <c r="H56" s="327">
        <f t="shared" si="12"/>
        <v>1070</v>
      </c>
      <c r="I56" s="327">
        <f t="shared" si="12"/>
        <v>995</v>
      </c>
      <c r="J56" s="327">
        <f t="shared" si="12"/>
        <v>832</v>
      </c>
      <c r="K56" s="327">
        <f t="shared" si="12"/>
        <v>681</v>
      </c>
      <c r="L56" s="327">
        <f t="shared" si="12"/>
        <v>571</v>
      </c>
      <c r="M56" s="327">
        <f t="shared" si="12"/>
        <v>487</v>
      </c>
      <c r="N56" s="327">
        <f t="shared" si="12"/>
        <v>408</v>
      </c>
      <c r="O56" s="328">
        <f t="shared" si="12"/>
        <v>341</v>
      </c>
      <c r="Q56" s="540"/>
    </row>
    <row r="57" spans="1:17" ht="21" customHeight="1" thickBot="1">
      <c r="A57" s="539"/>
      <c r="C57" s="332" t="s">
        <v>62</v>
      </c>
      <c r="D57" s="333">
        <f t="shared" ref="D57:O57" si="13">D54/D56</f>
        <v>4.3828715365239294E-2</v>
      </c>
      <c r="E57" s="333">
        <f t="shared" si="13"/>
        <v>7.170846394984326E-2</v>
      </c>
      <c r="F57" s="333">
        <f t="shared" si="13"/>
        <v>0.10251450676982592</v>
      </c>
      <c r="G57" s="333">
        <f t="shared" si="13"/>
        <v>0.16486486486486487</v>
      </c>
      <c r="H57" s="333">
        <f t="shared" si="13"/>
        <v>0.25420560747663551</v>
      </c>
      <c r="I57" s="333">
        <f t="shared" si="13"/>
        <v>0.24723618090452262</v>
      </c>
      <c r="J57" s="333">
        <f t="shared" si="13"/>
        <v>0.27524038461538464</v>
      </c>
      <c r="K57" s="333">
        <f t="shared" si="13"/>
        <v>0.33627019089574156</v>
      </c>
      <c r="L57" s="333">
        <f t="shared" si="13"/>
        <v>0.39754816112084063</v>
      </c>
      <c r="M57" s="333">
        <f t="shared" si="13"/>
        <v>0.40657084188911702</v>
      </c>
      <c r="N57" s="333">
        <f t="shared" si="13"/>
        <v>0.40931372549019607</v>
      </c>
      <c r="O57" s="334">
        <f t="shared" si="13"/>
        <v>0.40762463343108507</v>
      </c>
      <c r="Q57" s="540"/>
    </row>
    <row r="58" spans="1:17" ht="7.5" customHeight="1" thickBot="1">
      <c r="A58" s="539"/>
      <c r="Q58" s="540"/>
    </row>
    <row r="59" spans="1:17" ht="27">
      <c r="A59" s="539"/>
      <c r="C59" s="323" t="s">
        <v>68</v>
      </c>
      <c r="D59" s="324" t="s">
        <v>42</v>
      </c>
      <c r="E59" s="324" t="s">
        <v>43</v>
      </c>
      <c r="F59" s="324" t="s">
        <v>44</v>
      </c>
      <c r="G59" s="324" t="s">
        <v>45</v>
      </c>
      <c r="H59" s="324" t="s">
        <v>46</v>
      </c>
      <c r="I59" s="324" t="s">
        <v>47</v>
      </c>
      <c r="J59" s="324" t="s">
        <v>48</v>
      </c>
      <c r="K59" s="324" t="s">
        <v>49</v>
      </c>
      <c r="L59" s="324" t="s">
        <v>50</v>
      </c>
      <c r="M59" s="324" t="s">
        <v>51</v>
      </c>
      <c r="N59" s="324" t="s">
        <v>52</v>
      </c>
      <c r="O59" s="325" t="s">
        <v>53</v>
      </c>
      <c r="Q59" s="540"/>
    </row>
    <row r="60" spans="1:17" ht="21" customHeight="1">
      <c r="A60" s="539"/>
      <c r="C60" s="326" t="s">
        <v>54</v>
      </c>
      <c r="D60" s="327">
        <v>1944</v>
      </c>
      <c r="E60" s="327">
        <v>1035</v>
      </c>
      <c r="F60" s="327">
        <v>656</v>
      </c>
      <c r="G60" s="327">
        <v>401</v>
      </c>
      <c r="H60" s="327">
        <v>244</v>
      </c>
      <c r="I60" s="327">
        <v>176</v>
      </c>
      <c r="J60" s="327">
        <v>183</v>
      </c>
      <c r="K60" s="327">
        <v>146</v>
      </c>
      <c r="L60" s="327">
        <v>120</v>
      </c>
      <c r="M60" s="327">
        <v>83</v>
      </c>
      <c r="N60" s="327">
        <v>63</v>
      </c>
      <c r="O60" s="328">
        <v>46</v>
      </c>
      <c r="Q60" s="540"/>
    </row>
    <row r="61" spans="1:17" ht="21" customHeight="1">
      <c r="A61" s="539"/>
      <c r="C61" s="326" t="s">
        <v>55</v>
      </c>
      <c r="D61" s="327">
        <v>4040</v>
      </c>
      <c r="E61" s="327">
        <v>2642</v>
      </c>
      <c r="F61" s="327">
        <v>2138</v>
      </c>
      <c r="G61" s="327">
        <v>1667</v>
      </c>
      <c r="H61" s="327">
        <v>1199</v>
      </c>
      <c r="I61" s="327">
        <v>1066</v>
      </c>
      <c r="J61" s="327">
        <v>958</v>
      </c>
      <c r="K61" s="327">
        <v>819</v>
      </c>
      <c r="L61" s="327">
        <v>685</v>
      </c>
      <c r="M61" s="327">
        <v>567</v>
      </c>
      <c r="N61" s="327">
        <v>468</v>
      </c>
      <c r="O61" s="328">
        <v>376</v>
      </c>
      <c r="Q61" s="540"/>
    </row>
    <row r="62" spans="1:17" ht="21" customHeight="1">
      <c r="A62" s="539"/>
      <c r="C62" s="326" t="s">
        <v>56</v>
      </c>
      <c r="D62" s="327">
        <v>319</v>
      </c>
      <c r="E62" s="327">
        <v>334</v>
      </c>
      <c r="F62" s="327">
        <v>441</v>
      </c>
      <c r="G62" s="327">
        <v>534</v>
      </c>
      <c r="H62" s="327">
        <v>663</v>
      </c>
      <c r="I62" s="327">
        <v>665</v>
      </c>
      <c r="J62" s="327">
        <v>626</v>
      </c>
      <c r="K62" s="327">
        <v>602</v>
      </c>
      <c r="L62" s="327">
        <v>567</v>
      </c>
      <c r="M62" s="327">
        <v>538</v>
      </c>
      <c r="N62" s="327">
        <v>491</v>
      </c>
      <c r="O62" s="328">
        <v>448</v>
      </c>
      <c r="Q62" s="540"/>
    </row>
    <row r="63" spans="1:17" ht="21" customHeight="1">
      <c r="A63" s="539"/>
      <c r="C63" s="326" t="s">
        <v>59</v>
      </c>
      <c r="D63" s="329" t="s">
        <v>60</v>
      </c>
      <c r="E63" s="329" t="s">
        <v>60</v>
      </c>
      <c r="F63" s="329" t="s">
        <v>60</v>
      </c>
      <c r="G63" s="329" t="s">
        <v>60</v>
      </c>
      <c r="H63" s="329" t="s">
        <v>60</v>
      </c>
      <c r="I63" s="329" t="s">
        <v>60</v>
      </c>
      <c r="J63" s="329" t="s">
        <v>60</v>
      </c>
      <c r="K63" s="329" t="s">
        <v>60</v>
      </c>
      <c r="L63" s="329" t="s">
        <v>60</v>
      </c>
      <c r="M63" s="329" t="s">
        <v>60</v>
      </c>
      <c r="N63" s="329" t="s">
        <v>60</v>
      </c>
      <c r="O63" s="330" t="s">
        <v>60</v>
      </c>
      <c r="Q63" s="540"/>
    </row>
    <row r="64" spans="1:17" ht="21" customHeight="1">
      <c r="A64" s="539"/>
      <c r="C64" s="331" t="s">
        <v>57</v>
      </c>
      <c r="D64" s="327">
        <f>SUM(D60:D63)</f>
        <v>6303</v>
      </c>
      <c r="E64" s="327">
        <f t="shared" ref="E64:O64" si="14">SUM(E60:E63)</f>
        <v>4011</v>
      </c>
      <c r="F64" s="327">
        <f t="shared" si="14"/>
        <v>3235</v>
      </c>
      <c r="G64" s="327">
        <f t="shared" si="14"/>
        <v>2602</v>
      </c>
      <c r="H64" s="327">
        <f t="shared" si="14"/>
        <v>2106</v>
      </c>
      <c r="I64" s="327">
        <f t="shared" si="14"/>
        <v>1907</v>
      </c>
      <c r="J64" s="327">
        <f t="shared" si="14"/>
        <v>1767</v>
      </c>
      <c r="K64" s="327">
        <f t="shared" si="14"/>
        <v>1567</v>
      </c>
      <c r="L64" s="327">
        <f t="shared" si="14"/>
        <v>1372</v>
      </c>
      <c r="M64" s="327">
        <f t="shared" si="14"/>
        <v>1188</v>
      </c>
      <c r="N64" s="327">
        <f t="shared" si="14"/>
        <v>1022</v>
      </c>
      <c r="O64" s="328">
        <f t="shared" si="14"/>
        <v>870</v>
      </c>
      <c r="Q64" s="540"/>
    </row>
    <row r="65" spans="1:17" ht="21" customHeight="1" thickBot="1">
      <c r="A65" s="539"/>
      <c r="C65" s="332" t="s">
        <v>62</v>
      </c>
      <c r="D65" s="333">
        <f t="shared" ref="D65:O65" si="15">D62/D64</f>
        <v>5.06108202443281E-2</v>
      </c>
      <c r="E65" s="333">
        <f t="shared" si="15"/>
        <v>8.3271004736973325E-2</v>
      </c>
      <c r="F65" s="333">
        <f t="shared" si="15"/>
        <v>0.13632148377125194</v>
      </c>
      <c r="G65" s="333">
        <f t="shared" si="15"/>
        <v>0.20522674865488086</v>
      </c>
      <c r="H65" s="333">
        <f t="shared" si="15"/>
        <v>0.31481481481481483</v>
      </c>
      <c r="I65" s="333">
        <f t="shared" si="15"/>
        <v>0.34871525957000526</v>
      </c>
      <c r="J65" s="333">
        <f t="shared" si="15"/>
        <v>0.35427277872099605</v>
      </c>
      <c r="K65" s="333">
        <f t="shared" si="15"/>
        <v>0.38417358008934271</v>
      </c>
      <c r="L65" s="333">
        <f t="shared" si="15"/>
        <v>0.41326530612244899</v>
      </c>
      <c r="M65" s="333">
        <f t="shared" si="15"/>
        <v>0.45286195286195285</v>
      </c>
      <c r="N65" s="333">
        <f t="shared" si="15"/>
        <v>0.48043052837573386</v>
      </c>
      <c r="O65" s="334">
        <f t="shared" si="15"/>
        <v>0.51494252873563218</v>
      </c>
      <c r="Q65" s="540"/>
    </row>
    <row r="66" spans="1:17" ht="7.5" customHeight="1" thickBot="1">
      <c r="A66" s="539"/>
      <c r="Q66" s="540"/>
    </row>
    <row r="67" spans="1:17" ht="40.5">
      <c r="A67" s="539"/>
      <c r="C67" s="335" t="s">
        <v>41</v>
      </c>
      <c r="D67" s="336" t="s">
        <v>42</v>
      </c>
      <c r="E67" s="336" t="s">
        <v>43</v>
      </c>
      <c r="F67" s="336" t="s">
        <v>44</v>
      </c>
      <c r="G67" s="336" t="s">
        <v>45</v>
      </c>
      <c r="H67" s="336" t="s">
        <v>46</v>
      </c>
      <c r="I67" s="336" t="s">
        <v>47</v>
      </c>
      <c r="J67" s="336" t="s">
        <v>48</v>
      </c>
      <c r="K67" s="336" t="s">
        <v>49</v>
      </c>
      <c r="L67" s="336" t="s">
        <v>50</v>
      </c>
      <c r="M67" s="336" t="s">
        <v>51</v>
      </c>
      <c r="N67" s="336" t="s">
        <v>52</v>
      </c>
      <c r="O67" s="337" t="s">
        <v>53</v>
      </c>
      <c r="Q67" s="540"/>
    </row>
    <row r="68" spans="1:17" ht="21" customHeight="1">
      <c r="A68" s="539"/>
      <c r="C68" s="338" t="s">
        <v>54</v>
      </c>
      <c r="D68" s="339">
        <v>43029</v>
      </c>
      <c r="E68" s="339">
        <v>28128</v>
      </c>
      <c r="F68" s="339">
        <v>20572</v>
      </c>
      <c r="G68" s="339">
        <v>12752</v>
      </c>
      <c r="H68" s="339">
        <v>9240</v>
      </c>
      <c r="I68" s="339">
        <v>8278</v>
      </c>
      <c r="J68" s="339">
        <v>7195</v>
      </c>
      <c r="K68" s="339">
        <v>6133</v>
      </c>
      <c r="L68" s="339">
        <v>5168</v>
      </c>
      <c r="M68" s="339">
        <v>4384</v>
      </c>
      <c r="N68" s="339">
        <v>3697</v>
      </c>
      <c r="O68" s="340">
        <v>3148</v>
      </c>
      <c r="Q68" s="540"/>
    </row>
    <row r="69" spans="1:17" ht="21" customHeight="1">
      <c r="A69" s="539"/>
      <c r="C69" s="338" t="s">
        <v>55</v>
      </c>
      <c r="D69" s="339">
        <v>94484</v>
      </c>
      <c r="E69" s="339">
        <v>77822</v>
      </c>
      <c r="F69" s="339">
        <v>68684</v>
      </c>
      <c r="G69" s="339">
        <v>55833</v>
      </c>
      <c r="H69" s="339">
        <v>45474</v>
      </c>
      <c r="I69" s="339">
        <v>41235</v>
      </c>
      <c r="J69" s="339">
        <v>36419</v>
      </c>
      <c r="K69" s="339">
        <v>32088</v>
      </c>
      <c r="L69" s="339">
        <v>28653</v>
      </c>
      <c r="M69" s="339">
        <v>25461</v>
      </c>
      <c r="N69" s="339">
        <v>22436</v>
      </c>
      <c r="O69" s="340">
        <v>19085</v>
      </c>
      <c r="Q69" s="540"/>
    </row>
    <row r="70" spans="1:17" ht="21" customHeight="1">
      <c r="A70" s="539"/>
      <c r="C70" s="338" t="s">
        <v>56</v>
      </c>
      <c r="D70" s="339">
        <v>7452</v>
      </c>
      <c r="E70" s="339">
        <v>9327</v>
      </c>
      <c r="F70" s="339">
        <v>12640</v>
      </c>
      <c r="G70" s="339">
        <v>17316</v>
      </c>
      <c r="H70" s="339">
        <v>21345</v>
      </c>
      <c r="I70" s="339">
        <v>22117</v>
      </c>
      <c r="J70" s="339">
        <v>22913</v>
      </c>
      <c r="K70" s="339">
        <v>22926</v>
      </c>
      <c r="L70" s="339">
        <v>21910</v>
      </c>
      <c r="M70" s="339">
        <v>20590</v>
      </c>
      <c r="N70" s="339">
        <v>19202</v>
      </c>
      <c r="O70" s="340">
        <v>18181</v>
      </c>
      <c r="Q70" s="540"/>
    </row>
    <row r="71" spans="1:17" ht="21" customHeight="1">
      <c r="A71" s="539"/>
      <c r="C71" s="338" t="s">
        <v>522</v>
      </c>
      <c r="D71" s="341" t="s">
        <v>91</v>
      </c>
      <c r="E71" s="341" t="s">
        <v>91</v>
      </c>
      <c r="F71" s="341" t="s">
        <v>91</v>
      </c>
      <c r="G71" s="339">
        <v>3</v>
      </c>
      <c r="H71" s="339">
        <v>4</v>
      </c>
      <c r="I71" s="341" t="s">
        <v>91</v>
      </c>
      <c r="J71" s="339">
        <v>64</v>
      </c>
      <c r="K71" s="341" t="s">
        <v>91</v>
      </c>
      <c r="L71" s="341" t="s">
        <v>91</v>
      </c>
      <c r="M71" s="341" t="s">
        <v>91</v>
      </c>
      <c r="N71" s="341" t="s">
        <v>91</v>
      </c>
      <c r="O71" s="342" t="s">
        <v>91</v>
      </c>
      <c r="Q71" s="540"/>
    </row>
    <row r="72" spans="1:17" ht="21" customHeight="1">
      <c r="A72" s="539"/>
      <c r="C72" s="338" t="s">
        <v>57</v>
      </c>
      <c r="D72" s="339">
        <v>144965</v>
      </c>
      <c r="E72" s="339">
        <v>115277</v>
      </c>
      <c r="F72" s="339">
        <v>101896</v>
      </c>
      <c r="G72" s="339">
        <v>85904</v>
      </c>
      <c r="H72" s="339">
        <v>76063</v>
      </c>
      <c r="I72" s="339">
        <v>71630</v>
      </c>
      <c r="J72" s="339">
        <v>66591</v>
      </c>
      <c r="K72" s="339">
        <v>61147</v>
      </c>
      <c r="L72" s="339">
        <v>55731</v>
      </c>
      <c r="M72" s="339">
        <v>50435</v>
      </c>
      <c r="N72" s="339">
        <v>45335</v>
      </c>
      <c r="O72" s="340">
        <v>40414</v>
      </c>
      <c r="P72" s="343"/>
      <c r="Q72" s="540"/>
    </row>
    <row r="73" spans="1:17" ht="21" customHeight="1" thickBot="1">
      <c r="A73" s="539"/>
      <c r="C73" s="344" t="s">
        <v>62</v>
      </c>
      <c r="D73" s="345">
        <v>5.1405511675231955E-2</v>
      </c>
      <c r="E73" s="345">
        <v>8.0909461557812923E-2</v>
      </c>
      <c r="F73" s="345">
        <v>0.12404804899112822</v>
      </c>
      <c r="G73" s="345">
        <v>0.20157384987893462</v>
      </c>
      <c r="H73" s="345">
        <v>0.28062264175749052</v>
      </c>
      <c r="I73" s="345">
        <v>0.3087672762808879</v>
      </c>
      <c r="J73" s="345">
        <v>0.344085537084591</v>
      </c>
      <c r="K73" s="345">
        <v>0.37493253961764272</v>
      </c>
      <c r="L73" s="345">
        <v>0.3931384687157955</v>
      </c>
      <c r="M73" s="345">
        <v>0.40824824030930901</v>
      </c>
      <c r="N73" s="345">
        <v>0.42355795742803576</v>
      </c>
      <c r="O73" s="346">
        <v>0.44986885732666898</v>
      </c>
      <c r="Q73" s="540"/>
    </row>
    <row r="74" spans="1:17" ht="6" customHeight="1">
      <c r="A74" s="539"/>
      <c r="Q74" s="540"/>
    </row>
    <row r="75" spans="1:17" ht="13.5">
      <c r="A75" s="539"/>
      <c r="C75" s="347" t="s">
        <v>253</v>
      </c>
      <c r="Q75" s="540"/>
    </row>
    <row r="76" spans="1:17" ht="18" customHeight="1">
      <c r="A76" s="539"/>
      <c r="Q76" s="477"/>
    </row>
  </sheetData>
  <mergeCells count="6">
    <mergeCell ref="A1:A25"/>
    <mergeCell ref="Q1:Q25"/>
    <mergeCell ref="A26:A50"/>
    <mergeCell ref="A51:A76"/>
    <mergeCell ref="Q26:Q50"/>
    <mergeCell ref="Q51:Q75"/>
  </mergeCells>
  <phoneticPr fontId="3"/>
  <pageMargins left="0.31496062992125984" right="0.31496062992125984" top="0.94488188976377963" bottom="0.94488188976377963" header="0.31496062992125984" footer="0.31496062992125984"/>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4"/>
  <sheetViews>
    <sheetView zoomScale="75" zoomScaleNormal="75" workbookViewId="0">
      <selection activeCell="P17" sqref="P17"/>
    </sheetView>
  </sheetViews>
  <sheetFormatPr defaultRowHeight="18" customHeight="1"/>
  <cols>
    <col min="1" max="1" width="2.75" style="310" bestFit="1" customWidth="1"/>
    <col min="2" max="2" width="5.125" style="305" customWidth="1"/>
    <col min="3" max="3" width="12.625" style="305" customWidth="1"/>
    <col min="4" max="12" width="12.75" style="305" customWidth="1"/>
    <col min="13" max="13" width="4.25" style="305" customWidth="1"/>
    <col min="14" max="14" width="2.75" style="310" bestFit="1" customWidth="1"/>
    <col min="15" max="16384" width="9" style="305"/>
  </cols>
  <sheetData>
    <row r="1" spans="1:14" s="310" customFormat="1" ht="18.75" customHeight="1">
      <c r="A1" s="539" t="s">
        <v>564</v>
      </c>
      <c r="C1" s="348" t="s">
        <v>271</v>
      </c>
      <c r="N1" s="541" t="s">
        <v>256</v>
      </c>
    </row>
    <row r="2" spans="1:14" ht="13.5" customHeight="1">
      <c r="A2" s="539"/>
      <c r="N2" s="541"/>
    </row>
    <row r="3" spans="1:14" ht="15" thickBot="1">
      <c r="A3" s="539"/>
      <c r="C3" s="349" t="s">
        <v>230</v>
      </c>
      <c r="N3" s="541"/>
    </row>
    <row r="4" spans="1:14" ht="36" customHeight="1">
      <c r="A4" s="539"/>
      <c r="C4" s="350"/>
      <c r="D4" s="351" t="s">
        <v>238</v>
      </c>
      <c r="E4" s="352" t="s">
        <v>239</v>
      </c>
      <c r="F4" s="352" t="s">
        <v>240</v>
      </c>
      <c r="G4" s="352" t="s">
        <v>232</v>
      </c>
      <c r="H4" s="352" t="s">
        <v>233</v>
      </c>
      <c r="I4" s="352" t="s">
        <v>234</v>
      </c>
      <c r="J4" s="352" t="s">
        <v>235</v>
      </c>
      <c r="K4" s="352" t="s">
        <v>236</v>
      </c>
      <c r="L4" s="353" t="s">
        <v>237</v>
      </c>
      <c r="N4" s="541"/>
    </row>
    <row r="5" spans="1:14" ht="18" customHeight="1">
      <c r="A5" s="539"/>
      <c r="C5" s="354" t="s">
        <v>3</v>
      </c>
      <c r="D5" s="355">
        <v>167</v>
      </c>
      <c r="E5" s="356">
        <v>129</v>
      </c>
      <c r="F5" s="356">
        <v>133</v>
      </c>
      <c r="G5" s="356">
        <v>114</v>
      </c>
      <c r="H5" s="356">
        <v>141</v>
      </c>
      <c r="I5" s="356">
        <v>99</v>
      </c>
      <c r="J5" s="356">
        <v>111</v>
      </c>
      <c r="K5" s="356">
        <v>116</v>
      </c>
      <c r="L5" s="357">
        <v>104</v>
      </c>
      <c r="N5" s="541"/>
    </row>
    <row r="6" spans="1:14" ht="18" customHeight="1">
      <c r="A6" s="539"/>
      <c r="C6" s="354" t="s">
        <v>4</v>
      </c>
      <c r="D6" s="355">
        <v>280</v>
      </c>
      <c r="E6" s="356">
        <v>278</v>
      </c>
      <c r="F6" s="356">
        <v>255</v>
      </c>
      <c r="G6" s="356">
        <v>237</v>
      </c>
      <c r="H6" s="356">
        <v>249</v>
      </c>
      <c r="I6" s="356">
        <v>286</v>
      </c>
      <c r="J6" s="356">
        <v>220</v>
      </c>
      <c r="K6" s="356">
        <v>246</v>
      </c>
      <c r="L6" s="357">
        <v>232</v>
      </c>
      <c r="N6" s="541"/>
    </row>
    <row r="7" spans="1:14" ht="18" customHeight="1">
      <c r="A7" s="539"/>
      <c r="C7" s="354" t="s">
        <v>5</v>
      </c>
      <c r="D7" s="355">
        <v>17</v>
      </c>
      <c r="E7" s="356">
        <v>26</v>
      </c>
      <c r="F7" s="356">
        <v>25</v>
      </c>
      <c r="G7" s="356">
        <v>23</v>
      </c>
      <c r="H7" s="356">
        <v>26</v>
      </c>
      <c r="I7" s="356">
        <v>25</v>
      </c>
      <c r="J7" s="356">
        <v>21</v>
      </c>
      <c r="K7" s="356">
        <v>17</v>
      </c>
      <c r="L7" s="357">
        <v>16</v>
      </c>
      <c r="N7" s="541"/>
    </row>
    <row r="8" spans="1:14" ht="18" customHeight="1">
      <c r="A8" s="539"/>
      <c r="C8" s="354" t="s">
        <v>6</v>
      </c>
      <c r="D8" s="355">
        <v>22</v>
      </c>
      <c r="E8" s="356">
        <v>21</v>
      </c>
      <c r="F8" s="356">
        <v>17</v>
      </c>
      <c r="G8" s="356">
        <v>17</v>
      </c>
      <c r="H8" s="356">
        <v>15</v>
      </c>
      <c r="I8" s="356">
        <v>17</v>
      </c>
      <c r="J8" s="356">
        <v>11</v>
      </c>
      <c r="K8" s="356">
        <v>11</v>
      </c>
      <c r="L8" s="357">
        <v>11</v>
      </c>
      <c r="N8" s="541"/>
    </row>
    <row r="9" spans="1:14" ht="18" customHeight="1">
      <c r="A9" s="539"/>
      <c r="C9" s="354" t="s">
        <v>7</v>
      </c>
      <c r="D9" s="355">
        <v>22</v>
      </c>
      <c r="E9" s="356">
        <v>28</v>
      </c>
      <c r="F9" s="356">
        <v>13</v>
      </c>
      <c r="G9" s="356">
        <v>16</v>
      </c>
      <c r="H9" s="356">
        <v>13</v>
      </c>
      <c r="I9" s="356">
        <v>23</v>
      </c>
      <c r="J9" s="356">
        <v>21</v>
      </c>
      <c r="K9" s="356">
        <v>15</v>
      </c>
      <c r="L9" s="357">
        <v>12</v>
      </c>
      <c r="N9" s="541"/>
    </row>
    <row r="10" spans="1:14" ht="18" customHeight="1">
      <c r="A10" s="539"/>
      <c r="C10" s="354" t="s">
        <v>8</v>
      </c>
      <c r="D10" s="355">
        <v>29</v>
      </c>
      <c r="E10" s="356">
        <v>26</v>
      </c>
      <c r="F10" s="356">
        <v>25</v>
      </c>
      <c r="G10" s="356">
        <v>33</v>
      </c>
      <c r="H10" s="356">
        <v>31</v>
      </c>
      <c r="I10" s="356">
        <v>26</v>
      </c>
      <c r="J10" s="356">
        <v>23</v>
      </c>
      <c r="K10" s="356">
        <v>22</v>
      </c>
      <c r="L10" s="357">
        <v>20</v>
      </c>
      <c r="N10" s="541"/>
    </row>
    <row r="11" spans="1:14" ht="18" customHeight="1">
      <c r="A11" s="539"/>
      <c r="C11" s="354" t="s">
        <v>9</v>
      </c>
      <c r="D11" s="355">
        <v>3</v>
      </c>
      <c r="E11" s="356">
        <v>9</v>
      </c>
      <c r="F11" s="356">
        <v>3</v>
      </c>
      <c r="G11" s="356">
        <v>4</v>
      </c>
      <c r="H11" s="356">
        <v>3</v>
      </c>
      <c r="I11" s="356">
        <v>4</v>
      </c>
      <c r="J11" s="356">
        <v>6</v>
      </c>
      <c r="K11" s="356">
        <v>1</v>
      </c>
      <c r="L11" s="357">
        <v>5</v>
      </c>
      <c r="N11" s="541"/>
    </row>
    <row r="12" spans="1:14" ht="18" customHeight="1">
      <c r="A12" s="539"/>
      <c r="C12" s="354" t="s">
        <v>10</v>
      </c>
      <c r="D12" s="355">
        <v>13</v>
      </c>
      <c r="E12" s="356">
        <v>14</v>
      </c>
      <c r="F12" s="356">
        <v>9</v>
      </c>
      <c r="G12" s="356">
        <v>13</v>
      </c>
      <c r="H12" s="356">
        <v>18</v>
      </c>
      <c r="I12" s="356">
        <v>12</v>
      </c>
      <c r="J12" s="356">
        <v>14</v>
      </c>
      <c r="K12" s="356">
        <v>16</v>
      </c>
      <c r="L12" s="357">
        <v>13</v>
      </c>
      <c r="N12" s="541"/>
    </row>
    <row r="13" spans="1:14" ht="18" customHeight="1" thickBot="1">
      <c r="A13" s="539"/>
      <c r="C13" s="358" t="s">
        <v>228</v>
      </c>
      <c r="D13" s="359">
        <v>553</v>
      </c>
      <c r="E13" s="360">
        <v>531</v>
      </c>
      <c r="F13" s="360">
        <v>480</v>
      </c>
      <c r="G13" s="360">
        <v>457</v>
      </c>
      <c r="H13" s="360">
        <v>496</v>
      </c>
      <c r="I13" s="360">
        <v>492</v>
      </c>
      <c r="J13" s="360">
        <v>427</v>
      </c>
      <c r="K13" s="360">
        <v>444</v>
      </c>
      <c r="L13" s="361">
        <v>413</v>
      </c>
      <c r="N13" s="541"/>
    </row>
    <row r="14" spans="1:14" ht="13.5" customHeight="1">
      <c r="A14" s="539"/>
      <c r="N14" s="541"/>
    </row>
    <row r="15" spans="1:14" ht="15" thickBot="1">
      <c r="A15" s="539"/>
      <c r="C15" s="349" t="s">
        <v>231</v>
      </c>
      <c r="N15" s="541"/>
    </row>
    <row r="16" spans="1:14" ht="36" customHeight="1">
      <c r="A16" s="539"/>
      <c r="C16" s="350"/>
      <c r="D16" s="351" t="s">
        <v>238</v>
      </c>
      <c r="E16" s="352" t="s">
        <v>239</v>
      </c>
      <c r="F16" s="352" t="s">
        <v>240</v>
      </c>
      <c r="G16" s="352" t="s">
        <v>232</v>
      </c>
      <c r="H16" s="352" t="s">
        <v>233</v>
      </c>
      <c r="I16" s="352" t="s">
        <v>234</v>
      </c>
      <c r="J16" s="352" t="s">
        <v>235</v>
      </c>
      <c r="K16" s="352" t="s">
        <v>236</v>
      </c>
      <c r="L16" s="353" t="s">
        <v>237</v>
      </c>
      <c r="N16" s="541"/>
    </row>
    <row r="17" spans="1:14" ht="18" customHeight="1">
      <c r="A17" s="539"/>
      <c r="C17" s="354" t="s">
        <v>3</v>
      </c>
      <c r="D17" s="362">
        <v>1.45</v>
      </c>
      <c r="E17" s="363">
        <v>1.45</v>
      </c>
      <c r="F17" s="363">
        <v>1.45</v>
      </c>
      <c r="G17" s="363">
        <v>1.45</v>
      </c>
      <c r="H17" s="363">
        <v>1.45</v>
      </c>
      <c r="I17" s="363">
        <v>1.36</v>
      </c>
      <c r="J17" s="363">
        <v>1.36</v>
      </c>
      <c r="K17" s="363">
        <v>1.36</v>
      </c>
      <c r="L17" s="364">
        <v>1.36</v>
      </c>
      <c r="N17" s="541"/>
    </row>
    <row r="18" spans="1:14" ht="18" customHeight="1">
      <c r="A18" s="539"/>
      <c r="C18" s="354" t="s">
        <v>4</v>
      </c>
      <c r="D18" s="362">
        <v>1.59</v>
      </c>
      <c r="E18" s="363">
        <v>1.59</v>
      </c>
      <c r="F18" s="363">
        <v>1.59</v>
      </c>
      <c r="G18" s="363">
        <v>1.59</v>
      </c>
      <c r="H18" s="363">
        <v>1.59</v>
      </c>
      <c r="I18" s="363">
        <v>1.52</v>
      </c>
      <c r="J18" s="363">
        <v>1.52</v>
      </c>
      <c r="K18" s="363">
        <v>1.52</v>
      </c>
      <c r="L18" s="364">
        <v>1.52</v>
      </c>
      <c r="N18" s="541"/>
    </row>
    <row r="19" spans="1:14" ht="18" customHeight="1">
      <c r="A19" s="539"/>
      <c r="C19" s="354" t="s">
        <v>5</v>
      </c>
      <c r="D19" s="362">
        <v>1.52</v>
      </c>
      <c r="E19" s="363">
        <v>1.52</v>
      </c>
      <c r="F19" s="363">
        <v>1.52</v>
      </c>
      <c r="G19" s="363">
        <v>1.52</v>
      </c>
      <c r="H19" s="363">
        <v>1.52</v>
      </c>
      <c r="I19" s="363">
        <v>1.54</v>
      </c>
      <c r="J19" s="363">
        <v>1.54</v>
      </c>
      <c r="K19" s="363">
        <v>1.54</v>
      </c>
      <c r="L19" s="364">
        <v>1.54</v>
      </c>
      <c r="N19" s="541"/>
    </row>
    <row r="20" spans="1:14" ht="18" customHeight="1">
      <c r="A20" s="539"/>
      <c r="C20" s="354" t="s">
        <v>6</v>
      </c>
      <c r="D20" s="362">
        <v>1.35</v>
      </c>
      <c r="E20" s="363">
        <v>1.35</v>
      </c>
      <c r="F20" s="363">
        <v>1.35</v>
      </c>
      <c r="G20" s="363">
        <v>1.35</v>
      </c>
      <c r="H20" s="363">
        <v>1.35</v>
      </c>
      <c r="I20" s="363">
        <v>1.18</v>
      </c>
      <c r="J20" s="363">
        <v>1.18</v>
      </c>
      <c r="K20" s="363">
        <v>1.18</v>
      </c>
      <c r="L20" s="364">
        <v>1.18</v>
      </c>
      <c r="N20" s="541"/>
    </row>
    <row r="21" spans="1:14" ht="18" customHeight="1">
      <c r="A21" s="539"/>
      <c r="C21" s="354" t="s">
        <v>7</v>
      </c>
      <c r="D21" s="362">
        <v>1.42</v>
      </c>
      <c r="E21" s="363">
        <v>1.42</v>
      </c>
      <c r="F21" s="363">
        <v>1.42</v>
      </c>
      <c r="G21" s="363">
        <v>1.42</v>
      </c>
      <c r="H21" s="363">
        <v>1.42</v>
      </c>
      <c r="I21" s="363">
        <v>1.27</v>
      </c>
      <c r="J21" s="363">
        <v>1.27</v>
      </c>
      <c r="K21" s="363">
        <v>1.27</v>
      </c>
      <c r="L21" s="364">
        <v>1.27</v>
      </c>
      <c r="N21" s="541"/>
    </row>
    <row r="22" spans="1:14" ht="18" customHeight="1">
      <c r="A22" s="539"/>
      <c r="C22" s="354" t="s">
        <v>8</v>
      </c>
      <c r="D22" s="362">
        <v>1.18</v>
      </c>
      <c r="E22" s="363">
        <v>1.18</v>
      </c>
      <c r="F22" s="363">
        <v>1.18</v>
      </c>
      <c r="G22" s="363">
        <v>1.18</v>
      </c>
      <c r="H22" s="363">
        <v>1.18</v>
      </c>
      <c r="I22" s="363">
        <v>1.36</v>
      </c>
      <c r="J22" s="363">
        <v>1.36</v>
      </c>
      <c r="K22" s="363">
        <v>1.36</v>
      </c>
      <c r="L22" s="364">
        <v>1.36</v>
      </c>
      <c r="N22" s="541"/>
    </row>
    <row r="23" spans="1:14" ht="18" customHeight="1">
      <c r="A23" s="539"/>
      <c r="C23" s="354" t="s">
        <v>9</v>
      </c>
      <c r="D23" s="362">
        <v>1.24</v>
      </c>
      <c r="E23" s="363">
        <v>1.24</v>
      </c>
      <c r="F23" s="363">
        <v>1.24</v>
      </c>
      <c r="G23" s="363">
        <v>1.24</v>
      </c>
      <c r="H23" s="363">
        <v>1.24</v>
      </c>
      <c r="I23" s="363">
        <v>1.26</v>
      </c>
      <c r="J23" s="363">
        <v>1.26</v>
      </c>
      <c r="K23" s="363">
        <v>1.26</v>
      </c>
      <c r="L23" s="364">
        <v>1.26</v>
      </c>
      <c r="N23" s="541"/>
    </row>
    <row r="24" spans="1:14" ht="18" customHeight="1">
      <c r="A24" s="539"/>
      <c r="C24" s="354" t="s">
        <v>10</v>
      </c>
      <c r="D24" s="362">
        <v>1.45</v>
      </c>
      <c r="E24" s="363">
        <v>1.45</v>
      </c>
      <c r="F24" s="363">
        <v>1.45</v>
      </c>
      <c r="G24" s="363">
        <v>1.45</v>
      </c>
      <c r="H24" s="363">
        <v>1.45</v>
      </c>
      <c r="I24" s="363">
        <v>1.58</v>
      </c>
      <c r="J24" s="363">
        <v>1.58</v>
      </c>
      <c r="K24" s="363">
        <v>1.58</v>
      </c>
      <c r="L24" s="364">
        <v>1.58</v>
      </c>
      <c r="N24" s="541"/>
    </row>
    <row r="25" spans="1:14" ht="18" customHeight="1" thickBot="1">
      <c r="A25" s="539"/>
      <c r="C25" s="358" t="s">
        <v>228</v>
      </c>
      <c r="D25" s="365">
        <v>1.51</v>
      </c>
      <c r="E25" s="366">
        <v>1.51</v>
      </c>
      <c r="F25" s="366">
        <v>1.51</v>
      </c>
      <c r="G25" s="366">
        <v>1.51</v>
      </c>
      <c r="H25" s="366">
        <v>1.51</v>
      </c>
      <c r="I25" s="366">
        <v>1.47</v>
      </c>
      <c r="J25" s="366">
        <v>1.47</v>
      </c>
      <c r="K25" s="366">
        <v>1.47</v>
      </c>
      <c r="L25" s="367">
        <v>1.47</v>
      </c>
      <c r="N25" s="541"/>
    </row>
    <row r="26" spans="1:14" ht="5.25" customHeight="1">
      <c r="A26" s="539"/>
      <c r="N26" s="541"/>
    </row>
    <row r="27" spans="1:14" ht="13.5">
      <c r="A27" s="539"/>
      <c r="C27" s="347" t="s">
        <v>259</v>
      </c>
      <c r="N27" s="541"/>
    </row>
    <row r="28" spans="1:14" ht="13.5">
      <c r="C28" s="368" t="s">
        <v>523</v>
      </c>
      <c r="N28" s="316"/>
    </row>
    <row r="29" spans="1:14" ht="18" customHeight="1">
      <c r="N29" s="316"/>
    </row>
    <row r="30" spans="1:14" ht="18" customHeight="1">
      <c r="N30" s="316"/>
    </row>
    <row r="31" spans="1:14" ht="18" customHeight="1">
      <c r="N31" s="316"/>
    </row>
    <row r="32" spans="1:14" ht="18" customHeight="1">
      <c r="N32" s="316"/>
    </row>
    <row r="33" spans="14:14" ht="18" customHeight="1">
      <c r="N33" s="316"/>
    </row>
    <row r="34" spans="14:14" ht="18" customHeight="1">
      <c r="N34" s="316"/>
    </row>
  </sheetData>
  <mergeCells count="2">
    <mergeCell ref="A1:A27"/>
    <mergeCell ref="N1:N27"/>
  </mergeCells>
  <phoneticPr fontId="3"/>
  <pageMargins left="0.31496062992125984" right="0.31496062992125984" top="0.94488188976377963" bottom="0.94488188976377963" header="0.31496062992125984" footer="0.31496062992125984"/>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71"/>
  <sheetViews>
    <sheetView topLeftCell="A36" zoomScale="75" zoomScaleNormal="75" workbookViewId="0">
      <selection activeCell="U59" sqref="U59"/>
    </sheetView>
  </sheetViews>
  <sheetFormatPr defaultRowHeight="13.5"/>
  <cols>
    <col min="1" max="1" width="2.75" style="3" bestFit="1" customWidth="1"/>
    <col min="2" max="2" width="5.625" style="1" customWidth="1"/>
    <col min="3" max="3" width="11.5" style="1" customWidth="1"/>
    <col min="4" max="4" width="5.25" style="1" bestFit="1" customWidth="1"/>
    <col min="5" max="16" width="9.25" style="1" customWidth="1"/>
    <col min="17" max="17" width="5" style="1" customWidth="1"/>
    <col min="18" max="18" width="2.75" style="3" bestFit="1" customWidth="1"/>
    <col min="19" max="27" width="8.75" style="1" customWidth="1"/>
    <col min="28" max="16384" width="9" style="1"/>
  </cols>
  <sheetData>
    <row r="1" spans="1:22" s="3" customFormat="1" ht="24" customHeight="1">
      <c r="A1" s="488" t="s">
        <v>565</v>
      </c>
      <c r="C1" s="17" t="s">
        <v>258</v>
      </c>
      <c r="D1" s="11"/>
      <c r="E1" s="12"/>
      <c r="F1" s="12"/>
      <c r="G1" s="12"/>
      <c r="H1" s="8"/>
      <c r="I1" s="8"/>
      <c r="J1" s="8"/>
      <c r="K1" s="8"/>
      <c r="L1" s="8"/>
      <c r="M1" s="8"/>
      <c r="N1" s="8"/>
      <c r="O1" s="8"/>
      <c r="P1" s="13"/>
      <c r="Q1" s="8"/>
      <c r="R1" s="487" t="s">
        <v>256</v>
      </c>
      <c r="S1" s="8"/>
      <c r="T1" s="8"/>
      <c r="U1" s="13"/>
      <c r="V1" s="13"/>
    </row>
    <row r="2" spans="1:22" s="147" customFormat="1" ht="14.25" thickBot="1">
      <c r="A2" s="488"/>
      <c r="C2" s="274"/>
      <c r="D2" s="274"/>
      <c r="E2" s="275"/>
      <c r="F2" s="275"/>
      <c r="G2" s="275"/>
      <c r="H2" s="276"/>
      <c r="I2" s="276"/>
      <c r="J2" s="276"/>
      <c r="K2" s="276"/>
      <c r="L2" s="276"/>
      <c r="M2" s="276"/>
      <c r="N2" s="276"/>
      <c r="O2" s="276"/>
      <c r="P2" s="273" t="s">
        <v>254</v>
      </c>
      <c r="Q2" s="276"/>
      <c r="R2" s="487"/>
      <c r="S2" s="276"/>
      <c r="T2" s="276"/>
      <c r="U2" s="277"/>
      <c r="V2" s="277"/>
    </row>
    <row r="3" spans="1:22" ht="10.5" customHeight="1">
      <c r="A3" s="488"/>
      <c r="C3" s="517"/>
      <c r="D3" s="519"/>
      <c r="E3" s="519" t="s">
        <v>87</v>
      </c>
      <c r="F3" s="521" t="s">
        <v>69</v>
      </c>
      <c r="G3" s="515" t="s">
        <v>70</v>
      </c>
      <c r="H3" s="515" t="s">
        <v>71</v>
      </c>
      <c r="I3" s="515" t="s">
        <v>72</v>
      </c>
      <c r="J3" s="515" t="s">
        <v>73</v>
      </c>
      <c r="K3" s="515" t="s">
        <v>74</v>
      </c>
      <c r="L3" s="515" t="s">
        <v>75</v>
      </c>
      <c r="M3" s="515" t="s">
        <v>76</v>
      </c>
      <c r="N3" s="515" t="s">
        <v>77</v>
      </c>
      <c r="O3" s="515" t="s">
        <v>78</v>
      </c>
      <c r="P3" s="523" t="s">
        <v>79</v>
      </c>
      <c r="R3" s="487"/>
    </row>
    <row r="4" spans="1:22" ht="10.5" customHeight="1">
      <c r="A4" s="488"/>
      <c r="C4" s="518"/>
      <c r="D4" s="520"/>
      <c r="E4" s="520"/>
      <c r="F4" s="522"/>
      <c r="G4" s="516"/>
      <c r="H4" s="516"/>
      <c r="I4" s="516"/>
      <c r="J4" s="516"/>
      <c r="K4" s="516"/>
      <c r="L4" s="516"/>
      <c r="M4" s="516"/>
      <c r="N4" s="516"/>
      <c r="O4" s="516"/>
      <c r="P4" s="524"/>
      <c r="R4" s="487"/>
    </row>
    <row r="5" spans="1:22" ht="14.25" customHeight="1">
      <c r="A5" s="488"/>
      <c r="C5" s="542" t="s">
        <v>209</v>
      </c>
      <c r="D5" s="38" t="s">
        <v>87</v>
      </c>
      <c r="E5" s="15">
        <v>255</v>
      </c>
      <c r="F5" s="15" t="s">
        <v>91</v>
      </c>
      <c r="G5" s="15" t="s">
        <v>91</v>
      </c>
      <c r="H5" s="15" t="s">
        <v>91</v>
      </c>
      <c r="I5" s="15" t="s">
        <v>91</v>
      </c>
      <c r="J5" s="15">
        <v>1</v>
      </c>
      <c r="K5" s="15" t="s">
        <v>91</v>
      </c>
      <c r="L5" s="15" t="s">
        <v>91</v>
      </c>
      <c r="M5" s="15">
        <v>1</v>
      </c>
      <c r="N5" s="15">
        <v>3</v>
      </c>
      <c r="O5" s="15">
        <v>2</v>
      </c>
      <c r="P5" s="39">
        <v>5</v>
      </c>
      <c r="R5" s="487"/>
    </row>
    <row r="6" spans="1:22" ht="14.25" customHeight="1">
      <c r="A6" s="488"/>
      <c r="C6" s="542"/>
      <c r="D6" s="38" t="s">
        <v>88</v>
      </c>
      <c r="E6" s="15">
        <v>131</v>
      </c>
      <c r="F6" s="15" t="s">
        <v>91</v>
      </c>
      <c r="G6" s="15" t="s">
        <v>91</v>
      </c>
      <c r="H6" s="15" t="s">
        <v>91</v>
      </c>
      <c r="I6" s="15" t="s">
        <v>91</v>
      </c>
      <c r="J6" s="15" t="s">
        <v>91</v>
      </c>
      <c r="K6" s="15" t="s">
        <v>91</v>
      </c>
      <c r="L6" s="15" t="s">
        <v>91</v>
      </c>
      <c r="M6" s="15" t="s">
        <v>91</v>
      </c>
      <c r="N6" s="15">
        <v>3</v>
      </c>
      <c r="O6" s="15">
        <v>1</v>
      </c>
      <c r="P6" s="39">
        <v>2</v>
      </c>
      <c r="R6" s="487"/>
    </row>
    <row r="7" spans="1:22" ht="14.25" customHeight="1">
      <c r="A7" s="488"/>
      <c r="C7" s="542"/>
      <c r="D7" s="38" t="s">
        <v>89</v>
      </c>
      <c r="E7" s="15">
        <v>124</v>
      </c>
      <c r="F7" s="15" t="s">
        <v>91</v>
      </c>
      <c r="G7" s="15" t="s">
        <v>91</v>
      </c>
      <c r="H7" s="15" t="s">
        <v>91</v>
      </c>
      <c r="I7" s="15" t="s">
        <v>91</v>
      </c>
      <c r="J7" s="15">
        <v>1</v>
      </c>
      <c r="K7" s="15" t="s">
        <v>91</v>
      </c>
      <c r="L7" s="15" t="s">
        <v>91</v>
      </c>
      <c r="M7" s="15">
        <v>1</v>
      </c>
      <c r="N7" s="15" t="s">
        <v>91</v>
      </c>
      <c r="O7" s="15">
        <v>1</v>
      </c>
      <c r="P7" s="39">
        <v>3</v>
      </c>
      <c r="R7" s="487"/>
    </row>
    <row r="8" spans="1:22" ht="14.25" customHeight="1">
      <c r="A8" s="488"/>
      <c r="C8" s="542" t="s">
        <v>210</v>
      </c>
      <c r="D8" s="38" t="s">
        <v>87</v>
      </c>
      <c r="E8" s="15">
        <v>364</v>
      </c>
      <c r="F8" s="15" t="s">
        <v>91</v>
      </c>
      <c r="G8" s="15" t="s">
        <v>91</v>
      </c>
      <c r="H8" s="15" t="s">
        <v>91</v>
      </c>
      <c r="I8" s="15" t="s">
        <v>91</v>
      </c>
      <c r="J8" s="15">
        <v>1</v>
      </c>
      <c r="K8" s="15">
        <v>1</v>
      </c>
      <c r="L8" s="15" t="s">
        <v>91</v>
      </c>
      <c r="M8" s="15">
        <v>2</v>
      </c>
      <c r="N8" s="15">
        <v>2</v>
      </c>
      <c r="O8" s="15">
        <v>3</v>
      </c>
      <c r="P8" s="39">
        <v>5</v>
      </c>
      <c r="R8" s="487"/>
    </row>
    <row r="9" spans="1:22" ht="14.25" customHeight="1">
      <c r="A9" s="488"/>
      <c r="C9" s="542"/>
      <c r="D9" s="38" t="s">
        <v>88</v>
      </c>
      <c r="E9" s="15">
        <v>199</v>
      </c>
      <c r="F9" s="15" t="s">
        <v>91</v>
      </c>
      <c r="G9" s="15" t="s">
        <v>91</v>
      </c>
      <c r="H9" s="15" t="s">
        <v>91</v>
      </c>
      <c r="I9" s="15" t="s">
        <v>91</v>
      </c>
      <c r="J9" s="15">
        <v>1</v>
      </c>
      <c r="K9" s="15">
        <v>1</v>
      </c>
      <c r="L9" s="15" t="s">
        <v>91</v>
      </c>
      <c r="M9" s="15">
        <v>1</v>
      </c>
      <c r="N9" s="15">
        <v>2</v>
      </c>
      <c r="O9" s="15" t="s">
        <v>91</v>
      </c>
      <c r="P9" s="39">
        <v>4</v>
      </c>
      <c r="R9" s="487"/>
    </row>
    <row r="10" spans="1:22" ht="14.25" customHeight="1">
      <c r="A10" s="488"/>
      <c r="C10" s="542"/>
      <c r="D10" s="38" t="s">
        <v>89</v>
      </c>
      <c r="E10" s="15">
        <v>165</v>
      </c>
      <c r="F10" s="15" t="s">
        <v>91</v>
      </c>
      <c r="G10" s="15" t="s">
        <v>91</v>
      </c>
      <c r="H10" s="15" t="s">
        <v>91</v>
      </c>
      <c r="I10" s="15" t="s">
        <v>91</v>
      </c>
      <c r="J10" s="15" t="s">
        <v>91</v>
      </c>
      <c r="K10" s="15" t="s">
        <v>91</v>
      </c>
      <c r="L10" s="15" t="s">
        <v>91</v>
      </c>
      <c r="M10" s="15">
        <v>1</v>
      </c>
      <c r="N10" s="15" t="s">
        <v>91</v>
      </c>
      <c r="O10" s="15">
        <v>3</v>
      </c>
      <c r="P10" s="39">
        <v>1</v>
      </c>
      <c r="R10" s="487"/>
    </row>
    <row r="11" spans="1:22" ht="14.25" customHeight="1">
      <c r="A11" s="488"/>
      <c r="C11" s="542" t="s">
        <v>211</v>
      </c>
      <c r="D11" s="38" t="s">
        <v>87</v>
      </c>
      <c r="E11" s="15">
        <v>67</v>
      </c>
      <c r="F11" s="15" t="s">
        <v>91</v>
      </c>
      <c r="G11" s="15">
        <v>1</v>
      </c>
      <c r="H11" s="15" t="s">
        <v>91</v>
      </c>
      <c r="I11" s="15" t="s">
        <v>91</v>
      </c>
      <c r="J11" s="15" t="s">
        <v>91</v>
      </c>
      <c r="K11" s="15" t="s">
        <v>91</v>
      </c>
      <c r="L11" s="15">
        <v>1</v>
      </c>
      <c r="M11" s="15" t="s">
        <v>91</v>
      </c>
      <c r="N11" s="15" t="s">
        <v>91</v>
      </c>
      <c r="O11" s="15">
        <v>2</v>
      </c>
      <c r="P11" s="39">
        <v>1</v>
      </c>
      <c r="R11" s="487"/>
    </row>
    <row r="12" spans="1:22" ht="14.25" customHeight="1">
      <c r="A12" s="488"/>
      <c r="C12" s="542"/>
      <c r="D12" s="38" t="s">
        <v>88</v>
      </c>
      <c r="E12" s="15">
        <v>32</v>
      </c>
      <c r="F12" s="15" t="s">
        <v>91</v>
      </c>
      <c r="G12" s="15" t="s">
        <v>91</v>
      </c>
      <c r="H12" s="15" t="s">
        <v>91</v>
      </c>
      <c r="I12" s="15" t="s">
        <v>91</v>
      </c>
      <c r="J12" s="15" t="s">
        <v>91</v>
      </c>
      <c r="K12" s="15" t="s">
        <v>91</v>
      </c>
      <c r="L12" s="15">
        <v>1</v>
      </c>
      <c r="M12" s="15" t="s">
        <v>91</v>
      </c>
      <c r="N12" s="15" t="s">
        <v>91</v>
      </c>
      <c r="O12" s="15" t="s">
        <v>91</v>
      </c>
      <c r="P12" s="39">
        <v>1</v>
      </c>
      <c r="R12" s="487"/>
    </row>
    <row r="13" spans="1:22" ht="14.25" customHeight="1">
      <c r="A13" s="488"/>
      <c r="C13" s="542"/>
      <c r="D13" s="38" t="s">
        <v>89</v>
      </c>
      <c r="E13" s="15">
        <v>35</v>
      </c>
      <c r="F13" s="15" t="s">
        <v>91</v>
      </c>
      <c r="G13" s="15">
        <v>1</v>
      </c>
      <c r="H13" s="15" t="s">
        <v>91</v>
      </c>
      <c r="I13" s="15" t="s">
        <v>91</v>
      </c>
      <c r="J13" s="15" t="s">
        <v>91</v>
      </c>
      <c r="K13" s="15" t="s">
        <v>91</v>
      </c>
      <c r="L13" s="15" t="s">
        <v>91</v>
      </c>
      <c r="M13" s="15" t="s">
        <v>91</v>
      </c>
      <c r="N13" s="15" t="s">
        <v>91</v>
      </c>
      <c r="O13" s="15">
        <v>2</v>
      </c>
      <c r="P13" s="39" t="s">
        <v>91</v>
      </c>
      <c r="R13" s="487"/>
    </row>
    <row r="14" spans="1:22" ht="14.25" customHeight="1">
      <c r="A14" s="488"/>
      <c r="C14" s="542" t="s">
        <v>212</v>
      </c>
      <c r="D14" s="38" t="s">
        <v>87</v>
      </c>
      <c r="E14" s="15">
        <v>52</v>
      </c>
      <c r="F14" s="15" t="s">
        <v>91</v>
      </c>
      <c r="G14" s="15" t="s">
        <v>91</v>
      </c>
      <c r="H14" s="15" t="s">
        <v>91</v>
      </c>
      <c r="I14" s="15" t="s">
        <v>91</v>
      </c>
      <c r="J14" s="15" t="s">
        <v>91</v>
      </c>
      <c r="K14" s="15" t="s">
        <v>91</v>
      </c>
      <c r="L14" s="15" t="s">
        <v>91</v>
      </c>
      <c r="M14" s="15" t="s">
        <v>91</v>
      </c>
      <c r="N14" s="15" t="s">
        <v>91</v>
      </c>
      <c r="O14" s="15" t="s">
        <v>91</v>
      </c>
      <c r="P14" s="39">
        <v>1</v>
      </c>
      <c r="R14" s="487"/>
    </row>
    <row r="15" spans="1:22" ht="14.25" customHeight="1">
      <c r="A15" s="488"/>
      <c r="C15" s="542"/>
      <c r="D15" s="38" t="s">
        <v>88</v>
      </c>
      <c r="E15" s="15">
        <v>29</v>
      </c>
      <c r="F15" s="15" t="s">
        <v>91</v>
      </c>
      <c r="G15" s="15" t="s">
        <v>91</v>
      </c>
      <c r="H15" s="15" t="s">
        <v>91</v>
      </c>
      <c r="I15" s="15" t="s">
        <v>91</v>
      </c>
      <c r="J15" s="15" t="s">
        <v>91</v>
      </c>
      <c r="K15" s="15" t="s">
        <v>91</v>
      </c>
      <c r="L15" s="15" t="s">
        <v>91</v>
      </c>
      <c r="M15" s="15" t="s">
        <v>91</v>
      </c>
      <c r="N15" s="15" t="s">
        <v>91</v>
      </c>
      <c r="O15" s="15" t="s">
        <v>91</v>
      </c>
      <c r="P15" s="39">
        <v>1</v>
      </c>
      <c r="R15" s="487"/>
    </row>
    <row r="16" spans="1:22" ht="14.25" customHeight="1">
      <c r="A16" s="488"/>
      <c r="C16" s="542"/>
      <c r="D16" s="38" t="s">
        <v>89</v>
      </c>
      <c r="E16" s="15">
        <v>23</v>
      </c>
      <c r="F16" s="15" t="s">
        <v>91</v>
      </c>
      <c r="G16" s="15" t="s">
        <v>91</v>
      </c>
      <c r="H16" s="15" t="s">
        <v>91</v>
      </c>
      <c r="I16" s="15" t="s">
        <v>91</v>
      </c>
      <c r="J16" s="15" t="s">
        <v>91</v>
      </c>
      <c r="K16" s="15" t="s">
        <v>91</v>
      </c>
      <c r="L16" s="15" t="s">
        <v>91</v>
      </c>
      <c r="M16" s="15" t="s">
        <v>91</v>
      </c>
      <c r="N16" s="15" t="s">
        <v>91</v>
      </c>
      <c r="O16" s="15" t="s">
        <v>91</v>
      </c>
      <c r="P16" s="39" t="s">
        <v>91</v>
      </c>
      <c r="R16" s="487"/>
    </row>
    <row r="17" spans="1:18" ht="14.25" customHeight="1">
      <c r="A17" s="488"/>
      <c r="C17" s="542" t="s">
        <v>213</v>
      </c>
      <c r="D17" s="38" t="s">
        <v>87</v>
      </c>
      <c r="E17" s="15">
        <v>62</v>
      </c>
      <c r="F17" s="15" t="s">
        <v>91</v>
      </c>
      <c r="G17" s="15" t="s">
        <v>91</v>
      </c>
      <c r="H17" s="15" t="s">
        <v>91</v>
      </c>
      <c r="I17" s="15" t="s">
        <v>91</v>
      </c>
      <c r="J17" s="15" t="s">
        <v>91</v>
      </c>
      <c r="K17" s="15" t="s">
        <v>91</v>
      </c>
      <c r="L17" s="15" t="s">
        <v>91</v>
      </c>
      <c r="M17" s="15" t="s">
        <v>91</v>
      </c>
      <c r="N17" s="15" t="s">
        <v>91</v>
      </c>
      <c r="O17" s="15">
        <v>1</v>
      </c>
      <c r="P17" s="39" t="s">
        <v>91</v>
      </c>
      <c r="R17" s="487"/>
    </row>
    <row r="18" spans="1:18" ht="14.25" customHeight="1">
      <c r="A18" s="488"/>
      <c r="C18" s="542"/>
      <c r="D18" s="38" t="s">
        <v>88</v>
      </c>
      <c r="E18" s="15">
        <v>29</v>
      </c>
      <c r="F18" s="15" t="s">
        <v>91</v>
      </c>
      <c r="G18" s="15" t="s">
        <v>91</v>
      </c>
      <c r="H18" s="15" t="s">
        <v>91</v>
      </c>
      <c r="I18" s="15" t="s">
        <v>91</v>
      </c>
      <c r="J18" s="15" t="s">
        <v>91</v>
      </c>
      <c r="K18" s="15" t="s">
        <v>91</v>
      </c>
      <c r="L18" s="15" t="s">
        <v>91</v>
      </c>
      <c r="M18" s="15" t="s">
        <v>91</v>
      </c>
      <c r="N18" s="15" t="s">
        <v>91</v>
      </c>
      <c r="O18" s="15">
        <v>1</v>
      </c>
      <c r="P18" s="39" t="s">
        <v>91</v>
      </c>
      <c r="R18" s="487"/>
    </row>
    <row r="19" spans="1:18" ht="14.25" customHeight="1">
      <c r="A19" s="488"/>
      <c r="C19" s="542"/>
      <c r="D19" s="38" t="s">
        <v>89</v>
      </c>
      <c r="E19" s="15">
        <v>33</v>
      </c>
      <c r="F19" s="15" t="s">
        <v>91</v>
      </c>
      <c r="G19" s="15" t="s">
        <v>91</v>
      </c>
      <c r="H19" s="15" t="s">
        <v>91</v>
      </c>
      <c r="I19" s="15" t="s">
        <v>91</v>
      </c>
      <c r="J19" s="15" t="s">
        <v>91</v>
      </c>
      <c r="K19" s="15" t="s">
        <v>91</v>
      </c>
      <c r="L19" s="15" t="s">
        <v>91</v>
      </c>
      <c r="M19" s="15" t="s">
        <v>91</v>
      </c>
      <c r="N19" s="15" t="s">
        <v>91</v>
      </c>
      <c r="O19" s="15" t="s">
        <v>91</v>
      </c>
      <c r="P19" s="39" t="s">
        <v>91</v>
      </c>
      <c r="R19" s="487"/>
    </row>
    <row r="20" spans="1:18" ht="14.25" customHeight="1">
      <c r="A20" s="488"/>
      <c r="C20" s="542" t="s">
        <v>214</v>
      </c>
      <c r="D20" s="38" t="s">
        <v>87</v>
      </c>
      <c r="E20" s="15">
        <v>65</v>
      </c>
      <c r="F20" s="15" t="s">
        <v>91</v>
      </c>
      <c r="G20" s="15" t="s">
        <v>91</v>
      </c>
      <c r="H20" s="15" t="s">
        <v>91</v>
      </c>
      <c r="I20" s="15" t="s">
        <v>91</v>
      </c>
      <c r="J20" s="15" t="s">
        <v>91</v>
      </c>
      <c r="K20" s="15" t="s">
        <v>91</v>
      </c>
      <c r="L20" s="15" t="s">
        <v>91</v>
      </c>
      <c r="M20" s="15" t="s">
        <v>91</v>
      </c>
      <c r="N20" s="15" t="s">
        <v>91</v>
      </c>
      <c r="O20" s="15" t="s">
        <v>91</v>
      </c>
      <c r="P20" s="39" t="s">
        <v>91</v>
      </c>
      <c r="R20" s="487"/>
    </row>
    <row r="21" spans="1:18" ht="14.25" customHeight="1">
      <c r="A21" s="488"/>
      <c r="C21" s="542"/>
      <c r="D21" s="38" t="s">
        <v>88</v>
      </c>
      <c r="E21" s="15">
        <v>35</v>
      </c>
      <c r="F21" s="15" t="s">
        <v>91</v>
      </c>
      <c r="G21" s="15" t="s">
        <v>91</v>
      </c>
      <c r="H21" s="15" t="s">
        <v>91</v>
      </c>
      <c r="I21" s="15" t="s">
        <v>91</v>
      </c>
      <c r="J21" s="15" t="s">
        <v>91</v>
      </c>
      <c r="K21" s="15" t="s">
        <v>91</v>
      </c>
      <c r="L21" s="15" t="s">
        <v>91</v>
      </c>
      <c r="M21" s="15" t="s">
        <v>91</v>
      </c>
      <c r="N21" s="15" t="s">
        <v>91</v>
      </c>
      <c r="O21" s="15" t="s">
        <v>91</v>
      </c>
      <c r="P21" s="39" t="s">
        <v>91</v>
      </c>
      <c r="R21" s="487"/>
    </row>
    <row r="22" spans="1:18" ht="14.25" customHeight="1">
      <c r="A22" s="488"/>
      <c r="C22" s="542"/>
      <c r="D22" s="38" t="s">
        <v>89</v>
      </c>
      <c r="E22" s="15">
        <v>30</v>
      </c>
      <c r="F22" s="15" t="s">
        <v>91</v>
      </c>
      <c r="G22" s="15" t="s">
        <v>91</v>
      </c>
      <c r="H22" s="15" t="s">
        <v>91</v>
      </c>
      <c r="I22" s="15" t="s">
        <v>91</v>
      </c>
      <c r="J22" s="15" t="s">
        <v>91</v>
      </c>
      <c r="K22" s="15" t="s">
        <v>91</v>
      </c>
      <c r="L22" s="15" t="s">
        <v>91</v>
      </c>
      <c r="M22" s="15" t="s">
        <v>91</v>
      </c>
      <c r="N22" s="15" t="s">
        <v>91</v>
      </c>
      <c r="O22" s="15" t="s">
        <v>91</v>
      </c>
      <c r="P22" s="39" t="s">
        <v>91</v>
      </c>
      <c r="R22" s="487"/>
    </row>
    <row r="23" spans="1:18" ht="14.25" customHeight="1">
      <c r="A23" s="488"/>
      <c r="C23" s="542" t="s">
        <v>215</v>
      </c>
      <c r="D23" s="38" t="s">
        <v>87</v>
      </c>
      <c r="E23" s="15">
        <v>7</v>
      </c>
      <c r="F23" s="15" t="s">
        <v>91</v>
      </c>
      <c r="G23" s="15" t="s">
        <v>91</v>
      </c>
      <c r="H23" s="15" t="s">
        <v>91</v>
      </c>
      <c r="I23" s="15" t="s">
        <v>91</v>
      </c>
      <c r="J23" s="15" t="s">
        <v>91</v>
      </c>
      <c r="K23" s="15" t="s">
        <v>91</v>
      </c>
      <c r="L23" s="15" t="s">
        <v>91</v>
      </c>
      <c r="M23" s="15" t="s">
        <v>91</v>
      </c>
      <c r="N23" s="15" t="s">
        <v>91</v>
      </c>
      <c r="O23" s="15" t="s">
        <v>91</v>
      </c>
      <c r="P23" s="39" t="s">
        <v>91</v>
      </c>
      <c r="R23" s="487"/>
    </row>
    <row r="24" spans="1:18" ht="14.25" customHeight="1">
      <c r="A24" s="488"/>
      <c r="C24" s="542"/>
      <c r="D24" s="38" t="s">
        <v>88</v>
      </c>
      <c r="E24" s="15">
        <v>4</v>
      </c>
      <c r="F24" s="15" t="s">
        <v>91</v>
      </c>
      <c r="G24" s="15" t="s">
        <v>91</v>
      </c>
      <c r="H24" s="15" t="s">
        <v>91</v>
      </c>
      <c r="I24" s="15" t="s">
        <v>91</v>
      </c>
      <c r="J24" s="15" t="s">
        <v>91</v>
      </c>
      <c r="K24" s="15" t="s">
        <v>91</v>
      </c>
      <c r="L24" s="15" t="s">
        <v>91</v>
      </c>
      <c r="M24" s="15" t="s">
        <v>91</v>
      </c>
      <c r="N24" s="15" t="s">
        <v>91</v>
      </c>
      <c r="O24" s="15" t="s">
        <v>91</v>
      </c>
      <c r="P24" s="39" t="s">
        <v>91</v>
      </c>
      <c r="R24" s="487"/>
    </row>
    <row r="25" spans="1:18" ht="14.25" customHeight="1">
      <c r="A25" s="488"/>
      <c r="C25" s="542"/>
      <c r="D25" s="38" t="s">
        <v>89</v>
      </c>
      <c r="E25" s="15">
        <v>3</v>
      </c>
      <c r="F25" s="15" t="s">
        <v>91</v>
      </c>
      <c r="G25" s="15" t="s">
        <v>91</v>
      </c>
      <c r="H25" s="15" t="s">
        <v>91</v>
      </c>
      <c r="I25" s="15" t="s">
        <v>91</v>
      </c>
      <c r="J25" s="15" t="s">
        <v>91</v>
      </c>
      <c r="K25" s="15" t="s">
        <v>91</v>
      </c>
      <c r="L25" s="15" t="s">
        <v>91</v>
      </c>
      <c r="M25" s="15" t="s">
        <v>91</v>
      </c>
      <c r="N25" s="15" t="s">
        <v>91</v>
      </c>
      <c r="O25" s="15" t="s">
        <v>91</v>
      </c>
      <c r="P25" s="39" t="s">
        <v>91</v>
      </c>
      <c r="R25" s="487"/>
    </row>
    <row r="26" spans="1:18" ht="14.25" customHeight="1">
      <c r="A26" s="488"/>
      <c r="C26" s="542" t="s">
        <v>216</v>
      </c>
      <c r="D26" s="38" t="s">
        <v>87</v>
      </c>
      <c r="E26" s="15">
        <v>29</v>
      </c>
      <c r="F26" s="15" t="s">
        <v>91</v>
      </c>
      <c r="G26" s="15" t="s">
        <v>91</v>
      </c>
      <c r="H26" s="15" t="s">
        <v>91</v>
      </c>
      <c r="I26" s="15" t="s">
        <v>91</v>
      </c>
      <c r="J26" s="15" t="s">
        <v>91</v>
      </c>
      <c r="K26" s="15" t="s">
        <v>91</v>
      </c>
      <c r="L26" s="15" t="s">
        <v>91</v>
      </c>
      <c r="M26" s="15" t="s">
        <v>91</v>
      </c>
      <c r="N26" s="15" t="s">
        <v>91</v>
      </c>
      <c r="O26" s="15" t="s">
        <v>91</v>
      </c>
      <c r="P26" s="39" t="s">
        <v>91</v>
      </c>
      <c r="R26" s="487"/>
    </row>
    <row r="27" spans="1:18" ht="14.25" customHeight="1">
      <c r="A27" s="488"/>
      <c r="C27" s="542"/>
      <c r="D27" s="38" t="s">
        <v>88</v>
      </c>
      <c r="E27" s="15">
        <v>16</v>
      </c>
      <c r="F27" s="15" t="s">
        <v>91</v>
      </c>
      <c r="G27" s="15" t="s">
        <v>91</v>
      </c>
      <c r="H27" s="15" t="s">
        <v>91</v>
      </c>
      <c r="I27" s="15" t="s">
        <v>91</v>
      </c>
      <c r="J27" s="15" t="s">
        <v>91</v>
      </c>
      <c r="K27" s="15" t="s">
        <v>91</v>
      </c>
      <c r="L27" s="15" t="s">
        <v>91</v>
      </c>
      <c r="M27" s="15" t="s">
        <v>91</v>
      </c>
      <c r="N27" s="15" t="s">
        <v>91</v>
      </c>
      <c r="O27" s="15" t="s">
        <v>91</v>
      </c>
      <c r="P27" s="39" t="s">
        <v>91</v>
      </c>
      <c r="R27" s="487"/>
    </row>
    <row r="28" spans="1:18" ht="14.25" customHeight="1">
      <c r="A28" s="488"/>
      <c r="C28" s="542"/>
      <c r="D28" s="38" t="s">
        <v>89</v>
      </c>
      <c r="E28" s="15">
        <v>13</v>
      </c>
      <c r="F28" s="15" t="s">
        <v>91</v>
      </c>
      <c r="G28" s="15" t="s">
        <v>91</v>
      </c>
      <c r="H28" s="15" t="s">
        <v>91</v>
      </c>
      <c r="I28" s="15" t="s">
        <v>91</v>
      </c>
      <c r="J28" s="15" t="s">
        <v>91</v>
      </c>
      <c r="K28" s="15" t="s">
        <v>91</v>
      </c>
      <c r="L28" s="15" t="s">
        <v>91</v>
      </c>
      <c r="M28" s="15" t="s">
        <v>91</v>
      </c>
      <c r="N28" s="15" t="s">
        <v>91</v>
      </c>
      <c r="O28" s="15" t="s">
        <v>91</v>
      </c>
      <c r="P28" s="39" t="s">
        <v>91</v>
      </c>
      <c r="R28" s="487"/>
    </row>
    <row r="29" spans="1:18" ht="14.25" customHeight="1">
      <c r="A29" s="488"/>
      <c r="C29" s="545" t="s">
        <v>206</v>
      </c>
      <c r="D29" s="105" t="s">
        <v>87</v>
      </c>
      <c r="E29" s="43">
        <v>901</v>
      </c>
      <c r="F29" s="43" t="s">
        <v>91</v>
      </c>
      <c r="G29" s="43">
        <v>1</v>
      </c>
      <c r="H29" s="43" t="s">
        <v>91</v>
      </c>
      <c r="I29" s="43" t="s">
        <v>91</v>
      </c>
      <c r="J29" s="43">
        <v>2</v>
      </c>
      <c r="K29" s="43">
        <v>1</v>
      </c>
      <c r="L29" s="43">
        <v>1</v>
      </c>
      <c r="M29" s="43">
        <v>3</v>
      </c>
      <c r="N29" s="43">
        <v>5</v>
      </c>
      <c r="O29" s="43">
        <v>8</v>
      </c>
      <c r="P29" s="106">
        <v>12</v>
      </c>
      <c r="R29" s="487"/>
    </row>
    <row r="30" spans="1:18" ht="14.25" customHeight="1">
      <c r="A30" s="488"/>
      <c r="C30" s="545"/>
      <c r="D30" s="105" t="s">
        <v>88</v>
      </c>
      <c r="E30" s="43">
        <v>475</v>
      </c>
      <c r="F30" s="43" t="s">
        <v>91</v>
      </c>
      <c r="G30" s="43" t="s">
        <v>91</v>
      </c>
      <c r="H30" s="43" t="s">
        <v>91</v>
      </c>
      <c r="I30" s="43" t="s">
        <v>91</v>
      </c>
      <c r="J30" s="43">
        <v>1</v>
      </c>
      <c r="K30" s="43">
        <v>1</v>
      </c>
      <c r="L30" s="43">
        <v>1</v>
      </c>
      <c r="M30" s="43">
        <v>1</v>
      </c>
      <c r="N30" s="43">
        <v>5</v>
      </c>
      <c r="O30" s="43">
        <v>2</v>
      </c>
      <c r="P30" s="106">
        <v>8</v>
      </c>
      <c r="R30" s="487"/>
    </row>
    <row r="31" spans="1:18" ht="14.25" customHeight="1" thickBot="1">
      <c r="A31" s="488"/>
      <c r="C31" s="546"/>
      <c r="D31" s="169" t="s">
        <v>89</v>
      </c>
      <c r="E31" s="44">
        <v>426</v>
      </c>
      <c r="F31" s="44" t="s">
        <v>91</v>
      </c>
      <c r="G31" s="44">
        <v>1</v>
      </c>
      <c r="H31" s="44" t="s">
        <v>91</v>
      </c>
      <c r="I31" s="44" t="s">
        <v>91</v>
      </c>
      <c r="J31" s="44">
        <v>1</v>
      </c>
      <c r="K31" s="44" t="s">
        <v>91</v>
      </c>
      <c r="L31" s="44" t="s">
        <v>91</v>
      </c>
      <c r="M31" s="44">
        <v>2</v>
      </c>
      <c r="N31" s="44" t="s">
        <v>91</v>
      </c>
      <c r="O31" s="44">
        <v>6</v>
      </c>
      <c r="P31" s="170">
        <v>4</v>
      </c>
      <c r="R31" s="487"/>
    </row>
    <row r="32" spans="1:18" ht="14.25" customHeight="1">
      <c r="A32" s="488"/>
      <c r="C32" s="543" t="s">
        <v>90</v>
      </c>
      <c r="D32" s="171" t="s">
        <v>87</v>
      </c>
      <c r="E32" s="42">
        <v>60667</v>
      </c>
      <c r="F32" s="42">
        <v>103</v>
      </c>
      <c r="G32" s="42">
        <v>15</v>
      </c>
      <c r="H32" s="42">
        <v>16</v>
      </c>
      <c r="I32" s="42">
        <v>59</v>
      </c>
      <c r="J32" s="42">
        <v>102</v>
      </c>
      <c r="K32" s="42">
        <v>123</v>
      </c>
      <c r="L32" s="42">
        <v>172</v>
      </c>
      <c r="M32" s="42">
        <v>238</v>
      </c>
      <c r="N32" s="42">
        <v>432</v>
      </c>
      <c r="O32" s="42">
        <v>579</v>
      </c>
      <c r="P32" s="172">
        <v>965</v>
      </c>
      <c r="R32" s="487"/>
    </row>
    <row r="33" spans="1:18" ht="14.25" customHeight="1">
      <c r="A33" s="488"/>
      <c r="C33" s="542"/>
      <c r="D33" s="101" t="s">
        <v>88</v>
      </c>
      <c r="E33" s="40">
        <v>31391</v>
      </c>
      <c r="F33" s="40">
        <v>55</v>
      </c>
      <c r="G33" s="40">
        <v>5</v>
      </c>
      <c r="H33" s="40">
        <v>8</v>
      </c>
      <c r="I33" s="40">
        <v>44</v>
      </c>
      <c r="J33" s="40">
        <v>69</v>
      </c>
      <c r="K33" s="40">
        <v>83</v>
      </c>
      <c r="L33" s="40">
        <v>118</v>
      </c>
      <c r="M33" s="40">
        <v>147</v>
      </c>
      <c r="N33" s="40">
        <v>273</v>
      </c>
      <c r="O33" s="40">
        <v>353</v>
      </c>
      <c r="P33" s="102">
        <v>581</v>
      </c>
      <c r="R33" s="487"/>
    </row>
    <row r="34" spans="1:18" ht="14.25" customHeight="1" thickBot="1">
      <c r="A34" s="488"/>
      <c r="C34" s="544"/>
      <c r="D34" s="103" t="s">
        <v>89</v>
      </c>
      <c r="E34" s="41">
        <v>29276</v>
      </c>
      <c r="F34" s="41">
        <v>48</v>
      </c>
      <c r="G34" s="41">
        <v>10</v>
      </c>
      <c r="H34" s="41">
        <v>8</v>
      </c>
      <c r="I34" s="41">
        <v>15</v>
      </c>
      <c r="J34" s="41">
        <v>33</v>
      </c>
      <c r="K34" s="41">
        <v>40</v>
      </c>
      <c r="L34" s="41">
        <v>54</v>
      </c>
      <c r="M34" s="41">
        <v>91</v>
      </c>
      <c r="N34" s="41">
        <v>159</v>
      </c>
      <c r="O34" s="41">
        <v>226</v>
      </c>
      <c r="P34" s="104">
        <v>384</v>
      </c>
      <c r="R34" s="487"/>
    </row>
    <row r="35" spans="1:18" ht="13.5" customHeight="1">
      <c r="A35" s="488"/>
      <c r="R35" s="487"/>
    </row>
    <row r="36" spans="1:18" ht="13.5" customHeight="1">
      <c r="A36" s="488" t="s">
        <v>566</v>
      </c>
      <c r="R36" s="514" t="s">
        <v>256</v>
      </c>
    </row>
    <row r="37" spans="1:18" ht="14.25" thickBot="1">
      <c r="A37" s="488"/>
      <c r="R37" s="514"/>
    </row>
    <row r="38" spans="1:18" ht="10.5" customHeight="1">
      <c r="A38" s="488"/>
      <c r="C38" s="517"/>
      <c r="D38" s="519"/>
      <c r="E38" s="521" t="s">
        <v>80</v>
      </c>
      <c r="F38" s="515" t="s">
        <v>81</v>
      </c>
      <c r="G38" s="515" t="s">
        <v>82</v>
      </c>
      <c r="H38" s="515" t="s">
        <v>83</v>
      </c>
      <c r="I38" s="515" t="s">
        <v>84</v>
      </c>
      <c r="J38" s="515" t="s">
        <v>85</v>
      </c>
      <c r="K38" s="515" t="s">
        <v>100</v>
      </c>
      <c r="L38" s="515" t="s">
        <v>101</v>
      </c>
      <c r="M38" s="515" t="s">
        <v>102</v>
      </c>
      <c r="N38" s="515" t="s">
        <v>103</v>
      </c>
      <c r="O38" s="523" t="s">
        <v>104</v>
      </c>
      <c r="R38" s="514"/>
    </row>
    <row r="39" spans="1:18" ht="10.5" customHeight="1">
      <c r="A39" s="488"/>
      <c r="C39" s="518"/>
      <c r="D39" s="520"/>
      <c r="E39" s="522"/>
      <c r="F39" s="516"/>
      <c r="G39" s="516"/>
      <c r="H39" s="516"/>
      <c r="I39" s="516"/>
      <c r="J39" s="516"/>
      <c r="K39" s="516"/>
      <c r="L39" s="516"/>
      <c r="M39" s="516"/>
      <c r="N39" s="516"/>
      <c r="O39" s="524"/>
      <c r="R39" s="514"/>
    </row>
    <row r="40" spans="1:18" ht="14.25" customHeight="1">
      <c r="A40" s="488"/>
      <c r="C40" s="542" t="s">
        <v>209</v>
      </c>
      <c r="D40" s="38" t="s">
        <v>87</v>
      </c>
      <c r="E40" s="15">
        <v>4</v>
      </c>
      <c r="F40" s="15">
        <v>6</v>
      </c>
      <c r="G40" s="15">
        <v>13</v>
      </c>
      <c r="H40" s="15">
        <v>21</v>
      </c>
      <c r="I40" s="15">
        <v>26</v>
      </c>
      <c r="J40" s="15">
        <v>55</v>
      </c>
      <c r="K40" s="15">
        <v>49</v>
      </c>
      <c r="L40" s="15">
        <v>34</v>
      </c>
      <c r="M40" s="15">
        <v>27</v>
      </c>
      <c r="N40" s="15">
        <v>8</v>
      </c>
      <c r="O40" s="39" t="s">
        <v>91</v>
      </c>
      <c r="R40" s="514"/>
    </row>
    <row r="41" spans="1:18" ht="14.25" customHeight="1">
      <c r="A41" s="488"/>
      <c r="C41" s="542"/>
      <c r="D41" s="38" t="s">
        <v>88</v>
      </c>
      <c r="E41" s="15">
        <v>2</v>
      </c>
      <c r="F41" s="15">
        <v>3</v>
      </c>
      <c r="G41" s="15">
        <v>9</v>
      </c>
      <c r="H41" s="15">
        <v>11</v>
      </c>
      <c r="I41" s="15">
        <v>17</v>
      </c>
      <c r="J41" s="15">
        <v>33</v>
      </c>
      <c r="K41" s="15">
        <v>25</v>
      </c>
      <c r="L41" s="15">
        <v>18</v>
      </c>
      <c r="M41" s="15">
        <v>4</v>
      </c>
      <c r="N41" s="15">
        <v>3</v>
      </c>
      <c r="O41" s="39" t="s">
        <v>91</v>
      </c>
      <c r="R41" s="514"/>
    </row>
    <row r="42" spans="1:18" ht="14.25" customHeight="1">
      <c r="A42" s="488"/>
      <c r="C42" s="542"/>
      <c r="D42" s="38" t="s">
        <v>89</v>
      </c>
      <c r="E42" s="15">
        <v>2</v>
      </c>
      <c r="F42" s="15">
        <v>3</v>
      </c>
      <c r="G42" s="15">
        <v>4</v>
      </c>
      <c r="H42" s="15">
        <v>10</v>
      </c>
      <c r="I42" s="15">
        <v>9</v>
      </c>
      <c r="J42" s="15">
        <v>22</v>
      </c>
      <c r="K42" s="15">
        <v>24</v>
      </c>
      <c r="L42" s="15">
        <v>16</v>
      </c>
      <c r="M42" s="15">
        <v>23</v>
      </c>
      <c r="N42" s="15">
        <v>5</v>
      </c>
      <c r="O42" s="39" t="s">
        <v>91</v>
      </c>
      <c r="R42" s="514"/>
    </row>
    <row r="43" spans="1:18" ht="14.25" customHeight="1">
      <c r="A43" s="488"/>
      <c r="C43" s="542" t="s">
        <v>210</v>
      </c>
      <c r="D43" s="38" t="s">
        <v>87</v>
      </c>
      <c r="E43" s="15">
        <v>6</v>
      </c>
      <c r="F43" s="15">
        <v>11</v>
      </c>
      <c r="G43" s="15">
        <v>28</v>
      </c>
      <c r="H43" s="15">
        <v>37</v>
      </c>
      <c r="I43" s="15">
        <v>51</v>
      </c>
      <c r="J43" s="15">
        <v>62</v>
      </c>
      <c r="K43" s="15">
        <v>58</v>
      </c>
      <c r="L43" s="15">
        <v>56</v>
      </c>
      <c r="M43" s="15">
        <v>30</v>
      </c>
      <c r="N43" s="15">
        <v>11</v>
      </c>
      <c r="O43" s="39" t="s">
        <v>91</v>
      </c>
      <c r="R43" s="514"/>
    </row>
    <row r="44" spans="1:18" ht="14.25" customHeight="1">
      <c r="A44" s="488"/>
      <c r="C44" s="542"/>
      <c r="D44" s="38" t="s">
        <v>88</v>
      </c>
      <c r="E44" s="15">
        <v>5</v>
      </c>
      <c r="F44" s="15">
        <v>7</v>
      </c>
      <c r="G44" s="15">
        <v>20</v>
      </c>
      <c r="H44" s="15">
        <v>24</v>
      </c>
      <c r="I44" s="15">
        <v>28</v>
      </c>
      <c r="J44" s="15">
        <v>46</v>
      </c>
      <c r="K44" s="15">
        <v>29</v>
      </c>
      <c r="L44" s="15">
        <v>20</v>
      </c>
      <c r="M44" s="15">
        <v>9</v>
      </c>
      <c r="N44" s="15">
        <v>2</v>
      </c>
      <c r="O44" s="39" t="s">
        <v>91</v>
      </c>
      <c r="R44" s="514"/>
    </row>
    <row r="45" spans="1:18" ht="14.25" customHeight="1">
      <c r="A45" s="488"/>
      <c r="C45" s="542"/>
      <c r="D45" s="38" t="s">
        <v>89</v>
      </c>
      <c r="E45" s="15">
        <v>1</v>
      </c>
      <c r="F45" s="15">
        <v>4</v>
      </c>
      <c r="G45" s="15">
        <v>8</v>
      </c>
      <c r="H45" s="15">
        <v>13</v>
      </c>
      <c r="I45" s="15">
        <v>23</v>
      </c>
      <c r="J45" s="15">
        <v>16</v>
      </c>
      <c r="K45" s="15">
        <v>29</v>
      </c>
      <c r="L45" s="15">
        <v>36</v>
      </c>
      <c r="M45" s="15">
        <v>21</v>
      </c>
      <c r="N45" s="15">
        <v>9</v>
      </c>
      <c r="O45" s="39" t="s">
        <v>91</v>
      </c>
      <c r="R45" s="514"/>
    </row>
    <row r="46" spans="1:18" ht="14.25" customHeight="1">
      <c r="A46" s="488"/>
      <c r="C46" s="542" t="s">
        <v>211</v>
      </c>
      <c r="D46" s="38" t="s">
        <v>87</v>
      </c>
      <c r="E46" s="15">
        <v>1</v>
      </c>
      <c r="F46" s="15" t="s">
        <v>91</v>
      </c>
      <c r="G46" s="15">
        <v>3</v>
      </c>
      <c r="H46" s="15">
        <v>3</v>
      </c>
      <c r="I46" s="15">
        <v>5</v>
      </c>
      <c r="J46" s="15">
        <v>10</v>
      </c>
      <c r="K46" s="15">
        <v>14</v>
      </c>
      <c r="L46" s="15">
        <v>17</v>
      </c>
      <c r="M46" s="15">
        <v>6</v>
      </c>
      <c r="N46" s="15">
        <v>3</v>
      </c>
      <c r="O46" s="39" t="s">
        <v>91</v>
      </c>
      <c r="R46" s="514"/>
    </row>
    <row r="47" spans="1:18" ht="14.25" customHeight="1">
      <c r="A47" s="488"/>
      <c r="C47" s="542"/>
      <c r="D47" s="38" t="s">
        <v>88</v>
      </c>
      <c r="E47" s="15">
        <v>1</v>
      </c>
      <c r="F47" s="15" t="s">
        <v>91</v>
      </c>
      <c r="G47" s="15">
        <v>2</v>
      </c>
      <c r="H47" s="15">
        <v>1</v>
      </c>
      <c r="I47" s="15">
        <v>3</v>
      </c>
      <c r="J47" s="15">
        <v>7</v>
      </c>
      <c r="K47" s="15">
        <v>5</v>
      </c>
      <c r="L47" s="15">
        <v>10</v>
      </c>
      <c r="M47" s="15">
        <v>1</v>
      </c>
      <c r="N47" s="15" t="s">
        <v>91</v>
      </c>
      <c r="O47" s="39" t="s">
        <v>91</v>
      </c>
      <c r="R47" s="514"/>
    </row>
    <row r="48" spans="1:18" ht="14.25" customHeight="1">
      <c r="A48" s="488"/>
      <c r="C48" s="542"/>
      <c r="D48" s="38" t="s">
        <v>89</v>
      </c>
      <c r="E48" s="15" t="s">
        <v>91</v>
      </c>
      <c r="F48" s="15" t="s">
        <v>91</v>
      </c>
      <c r="G48" s="15">
        <v>1</v>
      </c>
      <c r="H48" s="15">
        <v>2</v>
      </c>
      <c r="I48" s="15">
        <v>2</v>
      </c>
      <c r="J48" s="15">
        <v>3</v>
      </c>
      <c r="K48" s="15">
        <v>9</v>
      </c>
      <c r="L48" s="15">
        <v>7</v>
      </c>
      <c r="M48" s="15">
        <v>5</v>
      </c>
      <c r="N48" s="15">
        <v>3</v>
      </c>
      <c r="O48" s="39" t="s">
        <v>91</v>
      </c>
      <c r="R48" s="514"/>
    </row>
    <row r="49" spans="1:18" ht="14.25" customHeight="1">
      <c r="A49" s="488"/>
      <c r="C49" s="542" t="s">
        <v>212</v>
      </c>
      <c r="D49" s="38" t="s">
        <v>87</v>
      </c>
      <c r="E49" s="15" t="s">
        <v>91</v>
      </c>
      <c r="F49" s="15">
        <v>1</v>
      </c>
      <c r="G49" s="15">
        <v>1</v>
      </c>
      <c r="H49" s="15">
        <v>2</v>
      </c>
      <c r="I49" s="15">
        <v>4</v>
      </c>
      <c r="J49" s="15">
        <v>5</v>
      </c>
      <c r="K49" s="15">
        <v>16</v>
      </c>
      <c r="L49" s="15">
        <v>8</v>
      </c>
      <c r="M49" s="15">
        <v>13</v>
      </c>
      <c r="N49" s="15">
        <v>1</v>
      </c>
      <c r="O49" s="39" t="s">
        <v>91</v>
      </c>
      <c r="R49" s="514"/>
    </row>
    <row r="50" spans="1:18" ht="14.25" customHeight="1">
      <c r="A50" s="488"/>
      <c r="C50" s="542"/>
      <c r="D50" s="38" t="s">
        <v>88</v>
      </c>
      <c r="E50" s="15" t="s">
        <v>91</v>
      </c>
      <c r="F50" s="15">
        <v>1</v>
      </c>
      <c r="G50" s="15">
        <v>1</v>
      </c>
      <c r="H50" s="15">
        <v>2</v>
      </c>
      <c r="I50" s="15">
        <v>4</v>
      </c>
      <c r="J50" s="15">
        <v>3</v>
      </c>
      <c r="K50" s="15">
        <v>8</v>
      </c>
      <c r="L50" s="15">
        <v>3</v>
      </c>
      <c r="M50" s="15">
        <v>6</v>
      </c>
      <c r="N50" s="15" t="s">
        <v>91</v>
      </c>
      <c r="O50" s="39" t="s">
        <v>91</v>
      </c>
      <c r="R50" s="514"/>
    </row>
    <row r="51" spans="1:18" ht="14.25" customHeight="1">
      <c r="A51" s="488"/>
      <c r="C51" s="542"/>
      <c r="D51" s="38" t="s">
        <v>89</v>
      </c>
      <c r="E51" s="15" t="s">
        <v>91</v>
      </c>
      <c r="F51" s="15" t="s">
        <v>91</v>
      </c>
      <c r="G51" s="15" t="s">
        <v>91</v>
      </c>
      <c r="H51" s="15" t="s">
        <v>91</v>
      </c>
      <c r="I51" s="15" t="s">
        <v>91</v>
      </c>
      <c r="J51" s="15">
        <v>2</v>
      </c>
      <c r="K51" s="15">
        <v>8</v>
      </c>
      <c r="L51" s="15">
        <v>5</v>
      </c>
      <c r="M51" s="15">
        <v>7</v>
      </c>
      <c r="N51" s="15">
        <v>1</v>
      </c>
      <c r="O51" s="39" t="s">
        <v>91</v>
      </c>
      <c r="R51" s="514"/>
    </row>
    <row r="52" spans="1:18" ht="14.25" customHeight="1">
      <c r="A52" s="488"/>
      <c r="C52" s="542" t="s">
        <v>213</v>
      </c>
      <c r="D52" s="38" t="s">
        <v>87</v>
      </c>
      <c r="E52" s="15">
        <v>1</v>
      </c>
      <c r="F52" s="15">
        <v>1</v>
      </c>
      <c r="G52" s="15">
        <v>4</v>
      </c>
      <c r="H52" s="15">
        <v>2</v>
      </c>
      <c r="I52" s="15">
        <v>6</v>
      </c>
      <c r="J52" s="15">
        <v>9</v>
      </c>
      <c r="K52" s="15">
        <v>17</v>
      </c>
      <c r="L52" s="15">
        <v>16</v>
      </c>
      <c r="M52" s="15">
        <v>4</v>
      </c>
      <c r="N52" s="15">
        <v>1</v>
      </c>
      <c r="O52" s="39" t="s">
        <v>91</v>
      </c>
      <c r="R52" s="514"/>
    </row>
    <row r="53" spans="1:18" ht="14.25" customHeight="1">
      <c r="A53" s="488"/>
      <c r="C53" s="542"/>
      <c r="D53" s="38" t="s">
        <v>88</v>
      </c>
      <c r="E53" s="15">
        <v>1</v>
      </c>
      <c r="F53" s="15">
        <v>1</v>
      </c>
      <c r="G53" s="15">
        <v>3</v>
      </c>
      <c r="H53" s="15" t="s">
        <v>91</v>
      </c>
      <c r="I53" s="15">
        <v>3</v>
      </c>
      <c r="J53" s="15">
        <v>5</v>
      </c>
      <c r="K53" s="15">
        <v>9</v>
      </c>
      <c r="L53" s="15">
        <v>5</v>
      </c>
      <c r="M53" s="15">
        <v>1</v>
      </c>
      <c r="N53" s="15" t="s">
        <v>91</v>
      </c>
      <c r="O53" s="39" t="s">
        <v>91</v>
      </c>
      <c r="R53" s="514"/>
    </row>
    <row r="54" spans="1:18" ht="14.25" customHeight="1">
      <c r="A54" s="488"/>
      <c r="C54" s="542"/>
      <c r="D54" s="38" t="s">
        <v>89</v>
      </c>
      <c r="E54" s="15" t="s">
        <v>91</v>
      </c>
      <c r="F54" s="15" t="s">
        <v>91</v>
      </c>
      <c r="G54" s="15">
        <v>1</v>
      </c>
      <c r="H54" s="15">
        <v>2</v>
      </c>
      <c r="I54" s="15">
        <v>3</v>
      </c>
      <c r="J54" s="15">
        <v>4</v>
      </c>
      <c r="K54" s="15">
        <v>8</v>
      </c>
      <c r="L54" s="15">
        <v>11</v>
      </c>
      <c r="M54" s="15">
        <v>3</v>
      </c>
      <c r="N54" s="15">
        <v>1</v>
      </c>
      <c r="O54" s="39" t="s">
        <v>91</v>
      </c>
      <c r="R54" s="514"/>
    </row>
    <row r="55" spans="1:18" ht="14.25" customHeight="1">
      <c r="A55" s="488"/>
      <c r="C55" s="542" t="s">
        <v>214</v>
      </c>
      <c r="D55" s="38" t="s">
        <v>87</v>
      </c>
      <c r="E55" s="15">
        <v>4</v>
      </c>
      <c r="F55" s="15">
        <v>3</v>
      </c>
      <c r="G55" s="15">
        <v>2</v>
      </c>
      <c r="H55" s="15">
        <v>6</v>
      </c>
      <c r="I55" s="15">
        <v>9</v>
      </c>
      <c r="J55" s="15">
        <v>15</v>
      </c>
      <c r="K55" s="15">
        <v>12</v>
      </c>
      <c r="L55" s="15">
        <v>8</v>
      </c>
      <c r="M55" s="15">
        <v>4</v>
      </c>
      <c r="N55" s="15">
        <v>2</v>
      </c>
      <c r="O55" s="39" t="s">
        <v>91</v>
      </c>
      <c r="R55" s="514"/>
    </row>
    <row r="56" spans="1:18" ht="14.25" customHeight="1">
      <c r="A56" s="488"/>
      <c r="C56" s="542"/>
      <c r="D56" s="38" t="s">
        <v>88</v>
      </c>
      <c r="E56" s="15">
        <v>3</v>
      </c>
      <c r="F56" s="15">
        <v>2</v>
      </c>
      <c r="G56" s="15">
        <v>1</v>
      </c>
      <c r="H56" s="15">
        <v>4</v>
      </c>
      <c r="I56" s="15">
        <v>3</v>
      </c>
      <c r="J56" s="15">
        <v>11</v>
      </c>
      <c r="K56" s="15">
        <v>7</v>
      </c>
      <c r="L56" s="15">
        <v>3</v>
      </c>
      <c r="M56" s="15">
        <v>1</v>
      </c>
      <c r="N56" s="15" t="s">
        <v>91</v>
      </c>
      <c r="O56" s="39" t="s">
        <v>91</v>
      </c>
      <c r="R56" s="514"/>
    </row>
    <row r="57" spans="1:18" ht="14.25" customHeight="1">
      <c r="A57" s="488"/>
      <c r="C57" s="542"/>
      <c r="D57" s="38" t="s">
        <v>89</v>
      </c>
      <c r="E57" s="15">
        <v>1</v>
      </c>
      <c r="F57" s="15">
        <v>1</v>
      </c>
      <c r="G57" s="15">
        <v>1</v>
      </c>
      <c r="H57" s="15">
        <v>2</v>
      </c>
      <c r="I57" s="15">
        <v>6</v>
      </c>
      <c r="J57" s="15">
        <v>4</v>
      </c>
      <c r="K57" s="15">
        <v>5</v>
      </c>
      <c r="L57" s="15">
        <v>5</v>
      </c>
      <c r="M57" s="15">
        <v>3</v>
      </c>
      <c r="N57" s="15">
        <v>2</v>
      </c>
      <c r="O57" s="39" t="s">
        <v>91</v>
      </c>
      <c r="R57" s="514"/>
    </row>
    <row r="58" spans="1:18" ht="14.25" customHeight="1">
      <c r="A58" s="488"/>
      <c r="C58" s="542" t="s">
        <v>215</v>
      </c>
      <c r="D58" s="38" t="s">
        <v>87</v>
      </c>
      <c r="E58" s="15">
        <v>2</v>
      </c>
      <c r="F58" s="15" t="s">
        <v>91</v>
      </c>
      <c r="G58" s="15" t="s">
        <v>91</v>
      </c>
      <c r="H58" s="15" t="s">
        <v>91</v>
      </c>
      <c r="I58" s="15">
        <v>1</v>
      </c>
      <c r="J58" s="15">
        <v>1</v>
      </c>
      <c r="K58" s="15">
        <v>2</v>
      </c>
      <c r="L58" s="15">
        <v>1</v>
      </c>
      <c r="M58" s="15" t="s">
        <v>91</v>
      </c>
      <c r="N58" s="15" t="s">
        <v>91</v>
      </c>
      <c r="O58" s="39" t="s">
        <v>91</v>
      </c>
      <c r="R58" s="514"/>
    </row>
    <row r="59" spans="1:18" ht="14.25" customHeight="1">
      <c r="A59" s="488"/>
      <c r="C59" s="542"/>
      <c r="D59" s="38" t="s">
        <v>88</v>
      </c>
      <c r="E59" s="15">
        <v>1</v>
      </c>
      <c r="F59" s="15" t="s">
        <v>91</v>
      </c>
      <c r="G59" s="15" t="s">
        <v>91</v>
      </c>
      <c r="H59" s="15" t="s">
        <v>91</v>
      </c>
      <c r="I59" s="15" t="s">
        <v>91</v>
      </c>
      <c r="J59" s="15">
        <v>1</v>
      </c>
      <c r="K59" s="15">
        <v>1</v>
      </c>
      <c r="L59" s="15">
        <v>1</v>
      </c>
      <c r="M59" s="15" t="s">
        <v>91</v>
      </c>
      <c r="N59" s="15" t="s">
        <v>91</v>
      </c>
      <c r="O59" s="39" t="s">
        <v>91</v>
      </c>
      <c r="R59" s="514"/>
    </row>
    <row r="60" spans="1:18" ht="14.25" customHeight="1">
      <c r="A60" s="488"/>
      <c r="C60" s="542"/>
      <c r="D60" s="38" t="s">
        <v>89</v>
      </c>
      <c r="E60" s="15">
        <v>1</v>
      </c>
      <c r="F60" s="15" t="s">
        <v>91</v>
      </c>
      <c r="G60" s="15" t="s">
        <v>91</v>
      </c>
      <c r="H60" s="15" t="s">
        <v>91</v>
      </c>
      <c r="I60" s="15">
        <v>1</v>
      </c>
      <c r="J60" s="15" t="s">
        <v>91</v>
      </c>
      <c r="K60" s="15">
        <v>1</v>
      </c>
      <c r="L60" s="15" t="s">
        <v>91</v>
      </c>
      <c r="M60" s="15" t="s">
        <v>91</v>
      </c>
      <c r="N60" s="15" t="s">
        <v>91</v>
      </c>
      <c r="O60" s="39" t="s">
        <v>91</v>
      </c>
      <c r="R60" s="514"/>
    </row>
    <row r="61" spans="1:18" ht="14.25" customHeight="1">
      <c r="A61" s="488"/>
      <c r="C61" s="542" t="s">
        <v>216</v>
      </c>
      <c r="D61" s="38" t="s">
        <v>87</v>
      </c>
      <c r="E61" s="15" t="s">
        <v>91</v>
      </c>
      <c r="F61" s="15" t="s">
        <v>91</v>
      </c>
      <c r="G61" s="15">
        <v>1</v>
      </c>
      <c r="H61" s="15">
        <v>1</v>
      </c>
      <c r="I61" s="15">
        <v>3</v>
      </c>
      <c r="J61" s="15">
        <v>7</v>
      </c>
      <c r="K61" s="15">
        <v>4</v>
      </c>
      <c r="L61" s="15">
        <v>8</v>
      </c>
      <c r="M61" s="15">
        <v>5</v>
      </c>
      <c r="N61" s="15" t="s">
        <v>91</v>
      </c>
      <c r="O61" s="39" t="s">
        <v>91</v>
      </c>
      <c r="R61" s="514"/>
    </row>
    <row r="62" spans="1:18" ht="14.25" customHeight="1">
      <c r="A62" s="488"/>
      <c r="C62" s="542"/>
      <c r="D62" s="38" t="s">
        <v>88</v>
      </c>
      <c r="E62" s="15" t="s">
        <v>91</v>
      </c>
      <c r="F62" s="15" t="s">
        <v>91</v>
      </c>
      <c r="G62" s="15">
        <v>1</v>
      </c>
      <c r="H62" s="15">
        <v>1</v>
      </c>
      <c r="I62" s="15">
        <v>3</v>
      </c>
      <c r="J62" s="15">
        <v>4</v>
      </c>
      <c r="K62" s="15">
        <v>2</v>
      </c>
      <c r="L62" s="15">
        <v>2</v>
      </c>
      <c r="M62" s="15">
        <v>3</v>
      </c>
      <c r="N62" s="15" t="s">
        <v>91</v>
      </c>
      <c r="O62" s="39" t="s">
        <v>91</v>
      </c>
      <c r="R62" s="514"/>
    </row>
    <row r="63" spans="1:18" ht="14.25" customHeight="1">
      <c r="A63" s="488"/>
      <c r="C63" s="542"/>
      <c r="D63" s="38" t="s">
        <v>89</v>
      </c>
      <c r="E63" s="15" t="s">
        <v>91</v>
      </c>
      <c r="F63" s="15" t="s">
        <v>91</v>
      </c>
      <c r="G63" s="15" t="s">
        <v>91</v>
      </c>
      <c r="H63" s="15" t="s">
        <v>91</v>
      </c>
      <c r="I63" s="15" t="s">
        <v>91</v>
      </c>
      <c r="J63" s="15">
        <v>3</v>
      </c>
      <c r="K63" s="15">
        <v>2</v>
      </c>
      <c r="L63" s="15">
        <v>6</v>
      </c>
      <c r="M63" s="15">
        <v>2</v>
      </c>
      <c r="N63" s="15" t="s">
        <v>91</v>
      </c>
      <c r="O63" s="39" t="s">
        <v>91</v>
      </c>
      <c r="R63" s="514"/>
    </row>
    <row r="64" spans="1:18" ht="14.25" customHeight="1">
      <c r="A64" s="488"/>
      <c r="C64" s="545" t="s">
        <v>206</v>
      </c>
      <c r="D64" s="105" t="s">
        <v>87</v>
      </c>
      <c r="E64" s="43">
        <v>18</v>
      </c>
      <c r="F64" s="43">
        <v>22</v>
      </c>
      <c r="G64" s="43">
        <v>52</v>
      </c>
      <c r="H64" s="43">
        <v>72</v>
      </c>
      <c r="I64" s="43">
        <v>105</v>
      </c>
      <c r="J64" s="43">
        <v>164</v>
      </c>
      <c r="K64" s="43">
        <v>172</v>
      </c>
      <c r="L64" s="43">
        <v>148</v>
      </c>
      <c r="M64" s="43">
        <v>89</v>
      </c>
      <c r="N64" s="43">
        <v>26</v>
      </c>
      <c r="O64" s="106" t="s">
        <v>91</v>
      </c>
      <c r="R64" s="514"/>
    </row>
    <row r="65" spans="1:18" ht="14.25" customHeight="1">
      <c r="A65" s="488"/>
      <c r="C65" s="545"/>
      <c r="D65" s="105" t="s">
        <v>88</v>
      </c>
      <c r="E65" s="43">
        <v>13</v>
      </c>
      <c r="F65" s="43">
        <v>14</v>
      </c>
      <c r="G65" s="43">
        <v>37</v>
      </c>
      <c r="H65" s="43">
        <v>43</v>
      </c>
      <c r="I65" s="43">
        <v>61</v>
      </c>
      <c r="J65" s="43">
        <v>110</v>
      </c>
      <c r="K65" s="43">
        <v>86</v>
      </c>
      <c r="L65" s="43">
        <v>62</v>
      </c>
      <c r="M65" s="43">
        <v>25</v>
      </c>
      <c r="N65" s="43">
        <v>5</v>
      </c>
      <c r="O65" s="106" t="s">
        <v>91</v>
      </c>
      <c r="R65" s="514"/>
    </row>
    <row r="66" spans="1:18" ht="14.25" customHeight="1" thickBot="1">
      <c r="A66" s="488"/>
      <c r="C66" s="546"/>
      <c r="D66" s="169" t="s">
        <v>89</v>
      </c>
      <c r="E66" s="44">
        <v>5</v>
      </c>
      <c r="F66" s="44">
        <v>8</v>
      </c>
      <c r="G66" s="44">
        <v>15</v>
      </c>
      <c r="H66" s="44">
        <v>29</v>
      </c>
      <c r="I66" s="44">
        <v>44</v>
      </c>
      <c r="J66" s="44">
        <v>54</v>
      </c>
      <c r="K66" s="44">
        <v>86</v>
      </c>
      <c r="L66" s="44">
        <v>86</v>
      </c>
      <c r="M66" s="44">
        <v>64</v>
      </c>
      <c r="N66" s="44">
        <v>21</v>
      </c>
      <c r="O66" s="170" t="s">
        <v>91</v>
      </c>
      <c r="R66" s="514"/>
    </row>
    <row r="67" spans="1:18" ht="14.25" customHeight="1">
      <c r="A67" s="488"/>
      <c r="C67" s="543" t="s">
        <v>90</v>
      </c>
      <c r="D67" s="171" t="s">
        <v>87</v>
      </c>
      <c r="E67" s="42">
        <v>1391</v>
      </c>
      <c r="F67" s="42">
        <v>2721</v>
      </c>
      <c r="G67" s="42">
        <v>4295</v>
      </c>
      <c r="H67" s="42">
        <v>5383</v>
      </c>
      <c r="I67" s="42">
        <v>7328</v>
      </c>
      <c r="J67" s="42">
        <v>10526</v>
      </c>
      <c r="K67" s="42">
        <v>11757</v>
      </c>
      <c r="L67" s="42">
        <v>8997</v>
      </c>
      <c r="M67" s="42">
        <v>4326</v>
      </c>
      <c r="N67" s="42">
        <v>1139</v>
      </c>
      <c r="O67" s="172" t="s">
        <v>91</v>
      </c>
      <c r="R67" s="514"/>
    </row>
    <row r="68" spans="1:18" ht="14.25" customHeight="1">
      <c r="A68" s="488"/>
      <c r="C68" s="542"/>
      <c r="D68" s="101" t="s">
        <v>88</v>
      </c>
      <c r="E68" s="40">
        <v>868</v>
      </c>
      <c r="F68" s="40">
        <v>1778</v>
      </c>
      <c r="G68" s="40">
        <v>2893</v>
      </c>
      <c r="H68" s="40">
        <v>3519</v>
      </c>
      <c r="I68" s="40">
        <v>4621</v>
      </c>
      <c r="J68" s="40">
        <v>6022</v>
      </c>
      <c r="K68" s="40">
        <v>5706</v>
      </c>
      <c r="L68" s="40">
        <v>3056</v>
      </c>
      <c r="M68" s="40">
        <v>1000</v>
      </c>
      <c r="N68" s="40">
        <v>192</v>
      </c>
      <c r="O68" s="102" t="s">
        <v>91</v>
      </c>
      <c r="R68" s="514"/>
    </row>
    <row r="69" spans="1:18" ht="14.25" customHeight="1" thickBot="1">
      <c r="A69" s="488"/>
      <c r="C69" s="544"/>
      <c r="D69" s="103" t="s">
        <v>89</v>
      </c>
      <c r="E69" s="41">
        <v>523</v>
      </c>
      <c r="F69" s="41">
        <v>943</v>
      </c>
      <c r="G69" s="41">
        <v>1402</v>
      </c>
      <c r="H69" s="41">
        <v>1864</v>
      </c>
      <c r="I69" s="41">
        <v>2707</v>
      </c>
      <c r="J69" s="41">
        <v>4504</v>
      </c>
      <c r="K69" s="41">
        <v>6051</v>
      </c>
      <c r="L69" s="41">
        <v>5941</v>
      </c>
      <c r="M69" s="41">
        <v>3326</v>
      </c>
      <c r="N69" s="41">
        <v>947</v>
      </c>
      <c r="O69" s="104" t="s">
        <v>91</v>
      </c>
      <c r="R69" s="514"/>
    </row>
    <row r="70" spans="1:18">
      <c r="A70" s="488"/>
      <c r="R70" s="514"/>
    </row>
    <row r="71" spans="1:18">
      <c r="A71" s="488"/>
      <c r="C71" s="279" t="s">
        <v>257</v>
      </c>
      <c r="R71" s="514"/>
    </row>
  </sheetData>
  <mergeCells count="51">
    <mergeCell ref="A1:A35"/>
    <mergeCell ref="A36:A71"/>
    <mergeCell ref="R1:R35"/>
    <mergeCell ref="R36:R71"/>
    <mergeCell ref="M3:M4"/>
    <mergeCell ref="N3:N4"/>
    <mergeCell ref="O3:O4"/>
    <mergeCell ref="O38:O39"/>
    <mergeCell ref="C3:C4"/>
    <mergeCell ref="D3:D4"/>
    <mergeCell ref="C38:C39"/>
    <mergeCell ref="D38:D39"/>
    <mergeCell ref="H38:H39"/>
    <mergeCell ref="I38:I39"/>
    <mergeCell ref="J38:J39"/>
    <mergeCell ref="K38:K39"/>
    <mergeCell ref="G3:G4"/>
    <mergeCell ref="H3:H4"/>
    <mergeCell ref="I3:I4"/>
    <mergeCell ref="J3:J4"/>
    <mergeCell ref="K3:K4"/>
    <mergeCell ref="C8:C10"/>
    <mergeCell ref="C11:C13"/>
    <mergeCell ref="C14:C16"/>
    <mergeCell ref="C17:C19"/>
    <mergeCell ref="E3:E4"/>
    <mergeCell ref="C67:C69"/>
    <mergeCell ref="C64:C66"/>
    <mergeCell ref="C43:C45"/>
    <mergeCell ref="C46:C48"/>
    <mergeCell ref="C49:C51"/>
    <mergeCell ref="C52:C54"/>
    <mergeCell ref="C55:C57"/>
    <mergeCell ref="C58:C60"/>
    <mergeCell ref="C61:C63"/>
    <mergeCell ref="C40:C42"/>
    <mergeCell ref="P3:P4"/>
    <mergeCell ref="C32:C34"/>
    <mergeCell ref="F3:F4"/>
    <mergeCell ref="N38:N39"/>
    <mergeCell ref="F38:F39"/>
    <mergeCell ref="G38:G39"/>
    <mergeCell ref="C20:C22"/>
    <mergeCell ref="C23:C25"/>
    <mergeCell ref="C26:C28"/>
    <mergeCell ref="E38:E39"/>
    <mergeCell ref="L38:L39"/>
    <mergeCell ref="M38:M39"/>
    <mergeCell ref="L3:L4"/>
    <mergeCell ref="C29:C31"/>
    <mergeCell ref="C5:C7"/>
  </mergeCells>
  <phoneticPr fontId="3"/>
  <pageMargins left="0.31496062992125984" right="0.31496062992125984" top="0.94488188976377963" bottom="0.94488188976377963" header="0.31496062992125984" footer="0.31496062992125984"/>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2"/>
  <sheetViews>
    <sheetView topLeftCell="A41" zoomScale="75" zoomScaleNormal="75" workbookViewId="0">
      <selection activeCell="A36" sqref="A36:A71"/>
    </sheetView>
  </sheetViews>
  <sheetFormatPr defaultRowHeight="13.5"/>
  <cols>
    <col min="1" max="1" width="2.75" style="3" bestFit="1" customWidth="1"/>
    <col min="2" max="2" width="4.75" style="2" customWidth="1"/>
    <col min="3" max="3" width="11.75" style="2" customWidth="1"/>
    <col min="4" max="4" width="5.5" style="2" customWidth="1"/>
    <col min="5" max="5" width="8" style="2" customWidth="1"/>
    <col min="6" max="6" width="8.75" style="2" customWidth="1"/>
    <col min="7" max="12" width="7.625" style="2" customWidth="1"/>
    <col min="13" max="13" width="8.125" style="2" customWidth="1"/>
    <col min="14" max="14" width="8.75" style="2" customWidth="1"/>
    <col min="15" max="15" width="7.75" style="2" customWidth="1"/>
    <col min="16" max="16" width="8.75" style="2" customWidth="1"/>
    <col min="17" max="18" width="7.875" style="2" customWidth="1"/>
    <col min="19" max="19" width="4.75" style="2" customWidth="1"/>
    <col min="20" max="20" width="2.75" style="3" bestFit="1" customWidth="1"/>
    <col min="21" max="34" width="7.625" style="2" customWidth="1"/>
    <col min="35" max="16384" width="9" style="2"/>
  </cols>
  <sheetData>
    <row r="1" spans="1:20" ht="18.75" customHeight="1">
      <c r="A1" s="488" t="s">
        <v>567</v>
      </c>
      <c r="C1" s="173" t="s">
        <v>538</v>
      </c>
      <c r="Q1" s="554" t="s">
        <v>218</v>
      </c>
      <c r="R1" s="554"/>
      <c r="T1" s="487" t="s">
        <v>256</v>
      </c>
    </row>
    <row r="2" spans="1:20" ht="7.5" customHeight="1" thickBot="1">
      <c r="A2" s="488"/>
      <c r="Q2" s="555"/>
      <c r="R2" s="555"/>
      <c r="T2" s="487"/>
    </row>
    <row r="3" spans="1:20" s="174" customFormat="1" ht="25.5" customHeight="1">
      <c r="A3" s="488"/>
      <c r="C3" s="548"/>
      <c r="D3" s="549"/>
      <c r="E3" s="558" t="s">
        <v>108</v>
      </c>
      <c r="F3" s="559"/>
      <c r="G3" s="552" t="s">
        <v>109</v>
      </c>
      <c r="H3" s="553"/>
      <c r="I3" s="552" t="s">
        <v>110</v>
      </c>
      <c r="J3" s="553"/>
      <c r="K3" s="552" t="s">
        <v>111</v>
      </c>
      <c r="L3" s="553"/>
      <c r="M3" s="552" t="s">
        <v>112</v>
      </c>
      <c r="N3" s="553"/>
      <c r="O3" s="552" t="s">
        <v>249</v>
      </c>
      <c r="P3" s="553"/>
      <c r="Q3" s="552" t="s">
        <v>113</v>
      </c>
      <c r="R3" s="560"/>
      <c r="T3" s="487"/>
    </row>
    <row r="4" spans="1:20">
      <c r="A4" s="488"/>
      <c r="C4" s="550"/>
      <c r="D4" s="551"/>
      <c r="E4" s="175" t="s">
        <v>121</v>
      </c>
      <c r="F4" s="175" t="s">
        <v>122</v>
      </c>
      <c r="G4" s="175" t="s">
        <v>121</v>
      </c>
      <c r="H4" s="175" t="s">
        <v>122</v>
      </c>
      <c r="I4" s="175" t="s">
        <v>121</v>
      </c>
      <c r="J4" s="175" t="s">
        <v>122</v>
      </c>
      <c r="K4" s="175" t="s">
        <v>121</v>
      </c>
      <c r="L4" s="175" t="s">
        <v>122</v>
      </c>
      <c r="M4" s="175" t="s">
        <v>121</v>
      </c>
      <c r="N4" s="175" t="s">
        <v>122</v>
      </c>
      <c r="O4" s="175" t="s">
        <v>121</v>
      </c>
      <c r="P4" s="175" t="s">
        <v>122</v>
      </c>
      <c r="Q4" s="175" t="s">
        <v>121</v>
      </c>
      <c r="R4" s="176" t="s">
        <v>122</v>
      </c>
      <c r="T4" s="487"/>
    </row>
    <row r="5" spans="1:20" ht="14.25" customHeight="1">
      <c r="A5" s="488"/>
      <c r="C5" s="547" t="s">
        <v>92</v>
      </c>
      <c r="D5" s="177" t="s">
        <v>87</v>
      </c>
      <c r="E5" s="178">
        <v>255</v>
      </c>
      <c r="F5" s="179">
        <v>1256.5909426895973</v>
      </c>
      <c r="G5" s="178" t="s">
        <v>91</v>
      </c>
      <c r="H5" s="179" t="s">
        <v>91</v>
      </c>
      <c r="I5" s="178">
        <v>87</v>
      </c>
      <c r="J5" s="179">
        <v>428.7192627999803</v>
      </c>
      <c r="K5" s="178">
        <v>1</v>
      </c>
      <c r="L5" s="179">
        <v>4.9278076183905783</v>
      </c>
      <c r="M5" s="178">
        <v>3</v>
      </c>
      <c r="N5" s="179">
        <v>14.783422855171732</v>
      </c>
      <c r="O5" s="178">
        <v>38</v>
      </c>
      <c r="P5" s="179">
        <v>187.25668949884198</v>
      </c>
      <c r="Q5" s="178">
        <v>13</v>
      </c>
      <c r="R5" s="180">
        <v>64.061499039077503</v>
      </c>
      <c r="T5" s="487"/>
    </row>
    <row r="6" spans="1:20" ht="14.25" customHeight="1">
      <c r="A6" s="488"/>
      <c r="C6" s="547"/>
      <c r="D6" s="177" t="s">
        <v>88</v>
      </c>
      <c r="E6" s="178">
        <v>131</v>
      </c>
      <c r="F6" s="179">
        <v>1366.8614357262102</v>
      </c>
      <c r="G6" s="178" t="s">
        <v>91</v>
      </c>
      <c r="H6" s="179" t="s">
        <v>91</v>
      </c>
      <c r="I6" s="178">
        <v>48</v>
      </c>
      <c r="J6" s="179">
        <v>500.8347245409015</v>
      </c>
      <c r="K6" s="178" t="s">
        <v>91</v>
      </c>
      <c r="L6" s="179" t="s">
        <v>91</v>
      </c>
      <c r="M6" s="178" t="s">
        <v>91</v>
      </c>
      <c r="N6" s="179" t="s">
        <v>91</v>
      </c>
      <c r="O6" s="178">
        <v>15</v>
      </c>
      <c r="P6" s="179">
        <v>156.51085141903172</v>
      </c>
      <c r="Q6" s="178">
        <v>5</v>
      </c>
      <c r="R6" s="180">
        <v>52.170283806343903</v>
      </c>
      <c r="T6" s="487"/>
    </row>
    <row r="7" spans="1:20" ht="14.25" customHeight="1">
      <c r="A7" s="488"/>
      <c r="C7" s="547"/>
      <c r="D7" s="177" t="s">
        <v>89</v>
      </c>
      <c r="E7" s="178">
        <v>124</v>
      </c>
      <c r="F7" s="179">
        <v>1157.9045662526846</v>
      </c>
      <c r="G7" s="178" t="s">
        <v>91</v>
      </c>
      <c r="H7" s="179" t="s">
        <v>91</v>
      </c>
      <c r="I7" s="178">
        <v>39</v>
      </c>
      <c r="J7" s="179">
        <v>364.17966196657017</v>
      </c>
      <c r="K7" s="178">
        <v>1</v>
      </c>
      <c r="L7" s="179">
        <v>9.3379400504248764</v>
      </c>
      <c r="M7" s="178">
        <v>3</v>
      </c>
      <c r="N7" s="179">
        <v>28.013820151274629</v>
      </c>
      <c r="O7" s="178">
        <v>23</v>
      </c>
      <c r="P7" s="179">
        <v>214.77262115977214</v>
      </c>
      <c r="Q7" s="178">
        <v>8</v>
      </c>
      <c r="R7" s="180">
        <v>74.703520403399011</v>
      </c>
      <c r="T7" s="487"/>
    </row>
    <row r="8" spans="1:20" ht="14.25" customHeight="1">
      <c r="A8" s="488"/>
      <c r="C8" s="547" t="s">
        <v>93</v>
      </c>
      <c r="D8" s="177" t="s">
        <v>87</v>
      </c>
      <c r="E8" s="178">
        <v>364</v>
      </c>
      <c r="F8" s="179">
        <v>1265.6467315716272</v>
      </c>
      <c r="G8" s="178" t="s">
        <v>91</v>
      </c>
      <c r="H8" s="179" t="s">
        <v>91</v>
      </c>
      <c r="I8" s="178">
        <v>125</v>
      </c>
      <c r="J8" s="179">
        <v>434.63143254520162</v>
      </c>
      <c r="K8" s="178">
        <v>6</v>
      </c>
      <c r="L8" s="179">
        <v>20.862308762169679</v>
      </c>
      <c r="M8" s="178">
        <v>4</v>
      </c>
      <c r="N8" s="179">
        <v>13.908205841446454</v>
      </c>
      <c r="O8" s="178">
        <v>59</v>
      </c>
      <c r="P8" s="179">
        <v>205.14603616133519</v>
      </c>
      <c r="Q8" s="178">
        <v>24</v>
      </c>
      <c r="R8" s="180">
        <v>83.449235048678716</v>
      </c>
      <c r="T8" s="487"/>
    </row>
    <row r="9" spans="1:20" ht="14.25" customHeight="1">
      <c r="A9" s="488"/>
      <c r="C9" s="547"/>
      <c r="D9" s="177" t="s">
        <v>88</v>
      </c>
      <c r="E9" s="178">
        <v>199</v>
      </c>
      <c r="F9" s="179">
        <v>1420.7182123224102</v>
      </c>
      <c r="G9" s="178" t="s">
        <v>91</v>
      </c>
      <c r="H9" s="179" t="s">
        <v>91</v>
      </c>
      <c r="I9" s="178">
        <v>74</v>
      </c>
      <c r="J9" s="179">
        <v>528.30727493396159</v>
      </c>
      <c r="K9" s="178">
        <v>3</v>
      </c>
      <c r="L9" s="179">
        <v>21.417862497322766</v>
      </c>
      <c r="M9" s="178">
        <v>4</v>
      </c>
      <c r="N9" s="179">
        <v>28.557149996430354</v>
      </c>
      <c r="O9" s="178">
        <v>26</v>
      </c>
      <c r="P9" s="179">
        <v>185.62147497679732</v>
      </c>
      <c r="Q9" s="178">
        <v>14</v>
      </c>
      <c r="R9" s="180">
        <v>99.950024987506239</v>
      </c>
      <c r="T9" s="487"/>
    </row>
    <row r="10" spans="1:20" ht="14.25" customHeight="1">
      <c r="A10" s="488"/>
      <c r="C10" s="547"/>
      <c r="D10" s="177" t="s">
        <v>89</v>
      </c>
      <c r="E10" s="178">
        <v>165</v>
      </c>
      <c r="F10" s="179">
        <v>1118.4165932352741</v>
      </c>
      <c r="G10" s="178" t="s">
        <v>91</v>
      </c>
      <c r="H10" s="179" t="s">
        <v>91</v>
      </c>
      <c r="I10" s="178">
        <v>51</v>
      </c>
      <c r="J10" s="179">
        <v>345.69240154544838</v>
      </c>
      <c r="K10" s="178">
        <v>3</v>
      </c>
      <c r="L10" s="179">
        <v>20.334847149732258</v>
      </c>
      <c r="M10" s="178" t="s">
        <v>91</v>
      </c>
      <c r="N10" s="179" t="s">
        <v>91</v>
      </c>
      <c r="O10" s="178">
        <v>33</v>
      </c>
      <c r="P10" s="179">
        <v>223.68331864705485</v>
      </c>
      <c r="Q10" s="178">
        <v>10</v>
      </c>
      <c r="R10" s="180">
        <v>67.782823832440855</v>
      </c>
      <c r="T10" s="487"/>
    </row>
    <row r="11" spans="1:20" ht="14.25" customHeight="1">
      <c r="A11" s="488"/>
      <c r="C11" s="547" t="s">
        <v>94</v>
      </c>
      <c r="D11" s="177" t="s">
        <v>87</v>
      </c>
      <c r="E11" s="178">
        <v>67</v>
      </c>
      <c r="F11" s="179">
        <v>1846.2386332322956</v>
      </c>
      <c r="G11" s="178" t="s">
        <v>91</v>
      </c>
      <c r="H11" s="179" t="s">
        <v>91</v>
      </c>
      <c r="I11" s="178">
        <v>14</v>
      </c>
      <c r="J11" s="179">
        <v>385.78120694406175</v>
      </c>
      <c r="K11" s="178">
        <v>1</v>
      </c>
      <c r="L11" s="179">
        <v>27.555800496004412</v>
      </c>
      <c r="M11" s="178" t="s">
        <v>91</v>
      </c>
      <c r="N11" s="179" t="s">
        <v>91</v>
      </c>
      <c r="O11" s="178">
        <v>17</v>
      </c>
      <c r="P11" s="179">
        <v>468.44860843207499</v>
      </c>
      <c r="Q11" s="178">
        <v>3</v>
      </c>
      <c r="R11" s="180">
        <v>82.667401488013226</v>
      </c>
      <c r="T11" s="487"/>
    </row>
    <row r="12" spans="1:20" ht="14.25" customHeight="1">
      <c r="A12" s="488"/>
      <c r="C12" s="547"/>
      <c r="D12" s="177" t="s">
        <v>88</v>
      </c>
      <c r="E12" s="178">
        <v>32</v>
      </c>
      <c r="F12" s="179">
        <v>1910.4477611940299</v>
      </c>
      <c r="G12" s="178" t="s">
        <v>91</v>
      </c>
      <c r="H12" s="179" t="s">
        <v>91</v>
      </c>
      <c r="I12" s="178">
        <v>8</v>
      </c>
      <c r="J12" s="179">
        <v>477.61194029850748</v>
      </c>
      <c r="K12" s="178">
        <v>1</v>
      </c>
      <c r="L12" s="179">
        <v>59.701492537313435</v>
      </c>
      <c r="M12" s="178" t="s">
        <v>91</v>
      </c>
      <c r="N12" s="179" t="s">
        <v>91</v>
      </c>
      <c r="O12" s="178">
        <v>7</v>
      </c>
      <c r="P12" s="179">
        <v>417.91044776119401</v>
      </c>
      <c r="Q12" s="178" t="s">
        <v>91</v>
      </c>
      <c r="R12" s="180" t="s">
        <v>91</v>
      </c>
      <c r="T12" s="487"/>
    </row>
    <row r="13" spans="1:20" ht="14.25" customHeight="1">
      <c r="A13" s="488"/>
      <c r="C13" s="547"/>
      <c r="D13" s="177" t="s">
        <v>89</v>
      </c>
      <c r="E13" s="178">
        <v>35</v>
      </c>
      <c r="F13" s="179">
        <v>1791.197543500512</v>
      </c>
      <c r="G13" s="178" t="s">
        <v>91</v>
      </c>
      <c r="H13" s="179" t="s">
        <v>91</v>
      </c>
      <c r="I13" s="178">
        <v>6</v>
      </c>
      <c r="J13" s="179">
        <v>307.06243602865914</v>
      </c>
      <c r="K13" s="178" t="s">
        <v>91</v>
      </c>
      <c r="L13" s="179" t="s">
        <v>91</v>
      </c>
      <c r="M13" s="178" t="s">
        <v>91</v>
      </c>
      <c r="N13" s="179" t="s">
        <v>91</v>
      </c>
      <c r="O13" s="178">
        <v>10</v>
      </c>
      <c r="P13" s="179">
        <v>511.77072671443199</v>
      </c>
      <c r="Q13" s="178">
        <v>3</v>
      </c>
      <c r="R13" s="180">
        <v>153.53121801432957</v>
      </c>
      <c r="T13" s="487"/>
    </row>
    <row r="14" spans="1:20" ht="14.25" customHeight="1">
      <c r="A14" s="488"/>
      <c r="C14" s="547" t="s">
        <v>95</v>
      </c>
      <c r="D14" s="177" t="s">
        <v>87</v>
      </c>
      <c r="E14" s="178">
        <v>52</v>
      </c>
      <c r="F14" s="179">
        <v>1558.7529976019184</v>
      </c>
      <c r="G14" s="178" t="s">
        <v>91</v>
      </c>
      <c r="H14" s="179" t="s">
        <v>91</v>
      </c>
      <c r="I14" s="178">
        <v>12</v>
      </c>
      <c r="J14" s="179">
        <v>359.71223021582733</v>
      </c>
      <c r="K14" s="178">
        <v>2</v>
      </c>
      <c r="L14" s="179">
        <v>59.952038369304553</v>
      </c>
      <c r="M14" s="178" t="s">
        <v>91</v>
      </c>
      <c r="N14" s="179" t="s">
        <v>91</v>
      </c>
      <c r="O14" s="178">
        <v>6</v>
      </c>
      <c r="P14" s="179">
        <v>179.85611510791367</v>
      </c>
      <c r="Q14" s="178">
        <v>3</v>
      </c>
      <c r="R14" s="180">
        <v>89.928057553956833</v>
      </c>
      <c r="T14" s="487"/>
    </row>
    <row r="15" spans="1:20" ht="14.25" customHeight="1">
      <c r="A15" s="488"/>
      <c r="C15" s="547"/>
      <c r="D15" s="177" t="s">
        <v>88</v>
      </c>
      <c r="E15" s="178">
        <v>29</v>
      </c>
      <c r="F15" s="179">
        <v>1792.336217552534</v>
      </c>
      <c r="G15" s="178" t="s">
        <v>91</v>
      </c>
      <c r="H15" s="179" t="s">
        <v>91</v>
      </c>
      <c r="I15" s="178">
        <v>7</v>
      </c>
      <c r="J15" s="179">
        <v>432.63288009888748</v>
      </c>
      <c r="K15" s="178" t="s">
        <v>91</v>
      </c>
      <c r="L15" s="179" t="s">
        <v>91</v>
      </c>
      <c r="M15" s="178" t="s">
        <v>91</v>
      </c>
      <c r="N15" s="179" t="s">
        <v>91</v>
      </c>
      <c r="O15" s="178">
        <v>3</v>
      </c>
      <c r="P15" s="179">
        <v>185.4140914709518</v>
      </c>
      <c r="Q15" s="178">
        <v>1</v>
      </c>
      <c r="R15" s="180">
        <v>61.804697156983927</v>
      </c>
      <c r="T15" s="487"/>
    </row>
    <row r="16" spans="1:20" ht="14.25" customHeight="1">
      <c r="A16" s="488"/>
      <c r="C16" s="547"/>
      <c r="D16" s="177" t="s">
        <v>89</v>
      </c>
      <c r="E16" s="178">
        <v>23</v>
      </c>
      <c r="F16" s="179">
        <v>1338.7660069848662</v>
      </c>
      <c r="G16" s="178" t="s">
        <v>91</v>
      </c>
      <c r="H16" s="179" t="s">
        <v>91</v>
      </c>
      <c r="I16" s="178">
        <v>5</v>
      </c>
      <c r="J16" s="179">
        <v>291.03608847497094</v>
      </c>
      <c r="K16" s="178">
        <v>2</v>
      </c>
      <c r="L16" s="179">
        <v>116.41443538998836</v>
      </c>
      <c r="M16" s="178" t="s">
        <v>91</v>
      </c>
      <c r="N16" s="179" t="s">
        <v>91</v>
      </c>
      <c r="O16" s="178">
        <v>3</v>
      </c>
      <c r="P16" s="179">
        <v>174.62165308498254</v>
      </c>
      <c r="Q16" s="178">
        <v>2</v>
      </c>
      <c r="R16" s="180">
        <v>116.41443538998836</v>
      </c>
      <c r="T16" s="487"/>
    </row>
    <row r="17" spans="1:20" ht="14.25" customHeight="1">
      <c r="A17" s="488"/>
      <c r="C17" s="547" t="s">
        <v>96</v>
      </c>
      <c r="D17" s="177" t="s">
        <v>87</v>
      </c>
      <c r="E17" s="178">
        <v>62</v>
      </c>
      <c r="F17" s="179">
        <v>1795.5401100492325</v>
      </c>
      <c r="G17" s="178" t="s">
        <v>91</v>
      </c>
      <c r="H17" s="179" t="s">
        <v>91</v>
      </c>
      <c r="I17" s="178">
        <v>12</v>
      </c>
      <c r="J17" s="179">
        <v>347.5238922675934</v>
      </c>
      <c r="K17" s="178">
        <v>2</v>
      </c>
      <c r="L17" s="179">
        <v>57.920648711265564</v>
      </c>
      <c r="M17" s="178" t="s">
        <v>91</v>
      </c>
      <c r="N17" s="179" t="s">
        <v>91</v>
      </c>
      <c r="O17" s="178">
        <v>15</v>
      </c>
      <c r="P17" s="179">
        <v>434.40486533449177</v>
      </c>
      <c r="Q17" s="178">
        <v>3</v>
      </c>
      <c r="R17" s="180">
        <v>86.880973066898349</v>
      </c>
      <c r="T17" s="487"/>
    </row>
    <row r="18" spans="1:20" ht="14.25" customHeight="1">
      <c r="A18" s="488"/>
      <c r="C18" s="547"/>
      <c r="D18" s="177" t="s">
        <v>88</v>
      </c>
      <c r="E18" s="178">
        <v>29</v>
      </c>
      <c r="F18" s="179">
        <v>1781.3267813267814</v>
      </c>
      <c r="G18" s="178" t="s">
        <v>91</v>
      </c>
      <c r="H18" s="179" t="s">
        <v>91</v>
      </c>
      <c r="I18" s="178">
        <v>8</v>
      </c>
      <c r="J18" s="179">
        <v>491.40049140049138</v>
      </c>
      <c r="K18" s="178">
        <v>1</v>
      </c>
      <c r="L18" s="179">
        <v>61.425061425061422</v>
      </c>
      <c r="M18" s="178" t="s">
        <v>91</v>
      </c>
      <c r="N18" s="179" t="s">
        <v>91</v>
      </c>
      <c r="O18" s="178">
        <v>6</v>
      </c>
      <c r="P18" s="179">
        <v>368.55036855036855</v>
      </c>
      <c r="Q18" s="178">
        <v>1</v>
      </c>
      <c r="R18" s="180">
        <v>61.425061425061422</v>
      </c>
      <c r="T18" s="487"/>
    </row>
    <row r="19" spans="1:20" ht="14.25" customHeight="1">
      <c r="A19" s="488"/>
      <c r="C19" s="547"/>
      <c r="D19" s="177" t="s">
        <v>89</v>
      </c>
      <c r="E19" s="178">
        <v>33</v>
      </c>
      <c r="F19" s="179">
        <v>1808.2191780821918</v>
      </c>
      <c r="G19" s="178" t="s">
        <v>91</v>
      </c>
      <c r="H19" s="179" t="s">
        <v>91</v>
      </c>
      <c r="I19" s="178">
        <v>4</v>
      </c>
      <c r="J19" s="179">
        <v>219.17808219178082</v>
      </c>
      <c r="K19" s="178">
        <v>1</v>
      </c>
      <c r="L19" s="179">
        <v>54.794520547945204</v>
      </c>
      <c r="M19" s="178" t="s">
        <v>91</v>
      </c>
      <c r="N19" s="179" t="s">
        <v>91</v>
      </c>
      <c r="O19" s="178">
        <v>9</v>
      </c>
      <c r="P19" s="179">
        <v>493.15068493150682</v>
      </c>
      <c r="Q19" s="178">
        <v>2</v>
      </c>
      <c r="R19" s="180">
        <v>109.58904109589041</v>
      </c>
      <c r="T19" s="487"/>
    </row>
    <row r="20" spans="1:20" ht="14.25" customHeight="1">
      <c r="A20" s="488"/>
      <c r="C20" s="547" t="s">
        <v>97</v>
      </c>
      <c r="D20" s="177" t="s">
        <v>87</v>
      </c>
      <c r="E20" s="178">
        <v>65</v>
      </c>
      <c r="F20" s="179">
        <v>1395.7483358385225</v>
      </c>
      <c r="G20" s="178" t="s">
        <v>91</v>
      </c>
      <c r="H20" s="179" t="s">
        <v>91</v>
      </c>
      <c r="I20" s="178">
        <v>17</v>
      </c>
      <c r="J20" s="179">
        <v>365.04187245007512</v>
      </c>
      <c r="K20" s="178">
        <v>2</v>
      </c>
      <c r="L20" s="179">
        <v>42.946102641185313</v>
      </c>
      <c r="M20" s="178">
        <v>1</v>
      </c>
      <c r="N20" s="179">
        <v>21.473051320592656</v>
      </c>
      <c r="O20" s="178">
        <v>8</v>
      </c>
      <c r="P20" s="179">
        <v>171.78441056474125</v>
      </c>
      <c r="Q20" s="178">
        <v>8</v>
      </c>
      <c r="R20" s="180">
        <v>171.78441056474125</v>
      </c>
      <c r="T20" s="487"/>
    </row>
    <row r="21" spans="1:20" ht="14.25" customHeight="1">
      <c r="A21" s="488"/>
      <c r="C21" s="547"/>
      <c r="D21" s="177" t="s">
        <v>88</v>
      </c>
      <c r="E21" s="178">
        <v>35</v>
      </c>
      <c r="F21" s="179">
        <v>1545.9363957597175</v>
      </c>
      <c r="G21" s="178" t="s">
        <v>91</v>
      </c>
      <c r="H21" s="179" t="s">
        <v>91</v>
      </c>
      <c r="I21" s="178">
        <v>11</v>
      </c>
      <c r="J21" s="179">
        <v>485.8657243816254</v>
      </c>
      <c r="K21" s="178" t="s">
        <v>91</v>
      </c>
      <c r="L21" s="179" t="s">
        <v>91</v>
      </c>
      <c r="M21" s="178" t="s">
        <v>91</v>
      </c>
      <c r="N21" s="179" t="s">
        <v>91</v>
      </c>
      <c r="O21" s="178">
        <v>4</v>
      </c>
      <c r="P21" s="179">
        <v>176.67844522968198</v>
      </c>
      <c r="Q21" s="178">
        <v>2</v>
      </c>
      <c r="R21" s="180">
        <v>88.339222614840992</v>
      </c>
      <c r="T21" s="487"/>
    </row>
    <row r="22" spans="1:20" ht="14.25" customHeight="1">
      <c r="A22" s="488"/>
      <c r="C22" s="547"/>
      <c r="D22" s="177" t="s">
        <v>89</v>
      </c>
      <c r="E22" s="178">
        <v>30</v>
      </c>
      <c r="F22" s="179">
        <v>1253.6564981195154</v>
      </c>
      <c r="G22" s="178" t="s">
        <v>91</v>
      </c>
      <c r="H22" s="179" t="s">
        <v>91</v>
      </c>
      <c r="I22" s="178">
        <v>6</v>
      </c>
      <c r="J22" s="179">
        <v>250.73129962390303</v>
      </c>
      <c r="K22" s="178">
        <v>2</v>
      </c>
      <c r="L22" s="179">
        <v>83.577099874634357</v>
      </c>
      <c r="M22" s="178">
        <v>1</v>
      </c>
      <c r="N22" s="179">
        <v>41.788549937317178</v>
      </c>
      <c r="O22" s="178">
        <v>4</v>
      </c>
      <c r="P22" s="179">
        <v>167.15419974926871</v>
      </c>
      <c r="Q22" s="178">
        <v>6</v>
      </c>
      <c r="R22" s="180">
        <v>250.73129962390303</v>
      </c>
      <c r="T22" s="487"/>
    </row>
    <row r="23" spans="1:20" ht="14.25" customHeight="1">
      <c r="A23" s="488"/>
      <c r="C23" s="547" t="s">
        <v>98</v>
      </c>
      <c r="D23" s="177" t="s">
        <v>87</v>
      </c>
      <c r="E23" s="178">
        <v>7</v>
      </c>
      <c r="F23" s="179">
        <v>884.95575221238937</v>
      </c>
      <c r="G23" s="178" t="s">
        <v>91</v>
      </c>
      <c r="H23" s="179" t="s">
        <v>91</v>
      </c>
      <c r="I23" s="178">
        <v>3</v>
      </c>
      <c r="J23" s="179">
        <v>379.26675094816687</v>
      </c>
      <c r="K23" s="178" t="s">
        <v>91</v>
      </c>
      <c r="L23" s="179" t="s">
        <v>91</v>
      </c>
      <c r="M23" s="178" t="s">
        <v>91</v>
      </c>
      <c r="N23" s="179" t="s">
        <v>91</v>
      </c>
      <c r="O23" s="178">
        <v>1</v>
      </c>
      <c r="P23" s="179">
        <v>126.42225031605564</v>
      </c>
      <c r="Q23" s="178">
        <v>1</v>
      </c>
      <c r="R23" s="180">
        <v>126.42225031605564</v>
      </c>
      <c r="T23" s="487"/>
    </row>
    <row r="24" spans="1:20" ht="14.25" customHeight="1">
      <c r="A24" s="488"/>
      <c r="C24" s="547"/>
      <c r="D24" s="177" t="s">
        <v>88</v>
      </c>
      <c r="E24" s="178">
        <v>4</v>
      </c>
      <c r="F24" s="179">
        <v>990.09900990099015</v>
      </c>
      <c r="G24" s="178" t="s">
        <v>91</v>
      </c>
      <c r="H24" s="179" t="s">
        <v>91</v>
      </c>
      <c r="I24" s="178">
        <v>2</v>
      </c>
      <c r="J24" s="179">
        <v>495.04950495049508</v>
      </c>
      <c r="K24" s="178" t="s">
        <v>91</v>
      </c>
      <c r="L24" s="179" t="s">
        <v>91</v>
      </c>
      <c r="M24" s="178" t="s">
        <v>91</v>
      </c>
      <c r="N24" s="179" t="s">
        <v>91</v>
      </c>
      <c r="O24" s="178">
        <v>1</v>
      </c>
      <c r="P24" s="179">
        <v>247.52475247524754</v>
      </c>
      <c r="Q24" s="178" t="s">
        <v>91</v>
      </c>
      <c r="R24" s="180" t="s">
        <v>91</v>
      </c>
      <c r="T24" s="487"/>
    </row>
    <row r="25" spans="1:20" ht="14.25" customHeight="1">
      <c r="A25" s="488"/>
      <c r="C25" s="547"/>
      <c r="D25" s="177" t="s">
        <v>89</v>
      </c>
      <c r="E25" s="178">
        <v>3</v>
      </c>
      <c r="F25" s="179">
        <v>775.19379844961236</v>
      </c>
      <c r="G25" s="178" t="s">
        <v>91</v>
      </c>
      <c r="H25" s="179" t="s">
        <v>91</v>
      </c>
      <c r="I25" s="178">
        <v>1</v>
      </c>
      <c r="J25" s="179">
        <v>258.39793281653749</v>
      </c>
      <c r="K25" s="178" t="s">
        <v>91</v>
      </c>
      <c r="L25" s="179" t="s">
        <v>91</v>
      </c>
      <c r="M25" s="178" t="s">
        <v>91</v>
      </c>
      <c r="N25" s="179" t="s">
        <v>91</v>
      </c>
      <c r="O25" s="178" t="s">
        <v>91</v>
      </c>
      <c r="P25" s="179" t="s">
        <v>91</v>
      </c>
      <c r="Q25" s="178">
        <v>1</v>
      </c>
      <c r="R25" s="180">
        <v>258.39793281653749</v>
      </c>
      <c r="T25" s="487"/>
    </row>
    <row r="26" spans="1:20" ht="14.25" customHeight="1">
      <c r="A26" s="488"/>
      <c r="C26" s="547" t="s">
        <v>99</v>
      </c>
      <c r="D26" s="177" t="s">
        <v>87</v>
      </c>
      <c r="E26" s="178">
        <v>29</v>
      </c>
      <c r="F26" s="179">
        <v>1694.9152542372881</v>
      </c>
      <c r="G26" s="178" t="s">
        <v>91</v>
      </c>
      <c r="H26" s="179" t="s">
        <v>91</v>
      </c>
      <c r="I26" s="178">
        <v>7</v>
      </c>
      <c r="J26" s="179">
        <v>409.11747516072472</v>
      </c>
      <c r="K26" s="178" t="s">
        <v>91</v>
      </c>
      <c r="L26" s="179" t="s">
        <v>91</v>
      </c>
      <c r="M26" s="178" t="s">
        <v>91</v>
      </c>
      <c r="N26" s="179" t="s">
        <v>91</v>
      </c>
      <c r="O26" s="178">
        <v>4</v>
      </c>
      <c r="P26" s="179">
        <v>233.78141437755696</v>
      </c>
      <c r="Q26" s="178">
        <v>1</v>
      </c>
      <c r="R26" s="180">
        <v>58.445353594389239</v>
      </c>
      <c r="T26" s="487"/>
    </row>
    <row r="27" spans="1:20" ht="14.25" customHeight="1">
      <c r="A27" s="488"/>
      <c r="C27" s="547"/>
      <c r="D27" s="177" t="s">
        <v>88</v>
      </c>
      <c r="E27" s="178">
        <v>16</v>
      </c>
      <c r="F27" s="179">
        <v>1860.4651162790697</v>
      </c>
      <c r="G27" s="178" t="s">
        <v>91</v>
      </c>
      <c r="H27" s="179" t="s">
        <v>91</v>
      </c>
      <c r="I27" s="178">
        <v>6</v>
      </c>
      <c r="J27" s="179">
        <v>697.67441860465112</v>
      </c>
      <c r="K27" s="178" t="s">
        <v>91</v>
      </c>
      <c r="L27" s="179" t="s">
        <v>91</v>
      </c>
      <c r="M27" s="178" t="s">
        <v>91</v>
      </c>
      <c r="N27" s="179" t="s">
        <v>91</v>
      </c>
      <c r="O27" s="178">
        <v>2</v>
      </c>
      <c r="P27" s="179">
        <v>232.55813953488371</v>
      </c>
      <c r="Q27" s="178" t="s">
        <v>91</v>
      </c>
      <c r="R27" s="180" t="s">
        <v>91</v>
      </c>
      <c r="T27" s="487"/>
    </row>
    <row r="28" spans="1:20" ht="14.25" customHeight="1">
      <c r="A28" s="488"/>
      <c r="C28" s="547"/>
      <c r="D28" s="177" t="s">
        <v>89</v>
      </c>
      <c r="E28" s="178">
        <v>13</v>
      </c>
      <c r="F28" s="179">
        <v>1527.614571092832</v>
      </c>
      <c r="G28" s="178" t="s">
        <v>91</v>
      </c>
      <c r="H28" s="179" t="s">
        <v>91</v>
      </c>
      <c r="I28" s="178">
        <v>1</v>
      </c>
      <c r="J28" s="179">
        <v>117.50881316098707</v>
      </c>
      <c r="K28" s="178" t="s">
        <v>91</v>
      </c>
      <c r="L28" s="179" t="s">
        <v>91</v>
      </c>
      <c r="M28" s="178" t="s">
        <v>91</v>
      </c>
      <c r="N28" s="179" t="s">
        <v>91</v>
      </c>
      <c r="O28" s="178">
        <v>2</v>
      </c>
      <c r="P28" s="179">
        <v>235.01762632197415</v>
      </c>
      <c r="Q28" s="178">
        <v>1</v>
      </c>
      <c r="R28" s="180">
        <v>117.50881316098707</v>
      </c>
      <c r="T28" s="487"/>
    </row>
    <row r="29" spans="1:20" ht="14.25" customHeight="1">
      <c r="A29" s="488"/>
      <c r="C29" s="563" t="s">
        <v>206</v>
      </c>
      <c r="D29" s="181" t="s">
        <v>87</v>
      </c>
      <c r="E29" s="182">
        <v>901</v>
      </c>
      <c r="F29" s="283">
        <v>1352.2</v>
      </c>
      <c r="G29" s="284" t="s">
        <v>91</v>
      </c>
      <c r="H29" s="283" t="s">
        <v>91</v>
      </c>
      <c r="I29" s="284">
        <v>277</v>
      </c>
      <c r="J29" s="283">
        <v>415.7</v>
      </c>
      <c r="K29" s="284">
        <v>14</v>
      </c>
      <c r="L29" s="283">
        <v>21</v>
      </c>
      <c r="M29" s="284">
        <v>8</v>
      </c>
      <c r="N29" s="283">
        <v>12</v>
      </c>
      <c r="O29" s="284">
        <v>148</v>
      </c>
      <c r="P29" s="283">
        <v>222.1</v>
      </c>
      <c r="Q29" s="284">
        <v>56</v>
      </c>
      <c r="R29" s="285">
        <v>84</v>
      </c>
      <c r="T29" s="487"/>
    </row>
    <row r="30" spans="1:20" ht="14.25" customHeight="1">
      <c r="A30" s="488"/>
      <c r="C30" s="563"/>
      <c r="D30" s="181" t="s">
        <v>88</v>
      </c>
      <c r="E30" s="182">
        <v>475</v>
      </c>
      <c r="F30" s="283">
        <v>1482.5</v>
      </c>
      <c r="G30" s="284" t="s">
        <v>91</v>
      </c>
      <c r="H30" s="283" t="s">
        <v>91</v>
      </c>
      <c r="I30" s="284">
        <v>164</v>
      </c>
      <c r="J30" s="283">
        <v>511.9</v>
      </c>
      <c r="K30" s="284">
        <v>5</v>
      </c>
      <c r="L30" s="283">
        <v>15.6</v>
      </c>
      <c r="M30" s="284">
        <v>4</v>
      </c>
      <c r="N30" s="283">
        <v>12.5</v>
      </c>
      <c r="O30" s="284">
        <v>64</v>
      </c>
      <c r="P30" s="283">
        <v>199.8</v>
      </c>
      <c r="Q30" s="284">
        <v>23</v>
      </c>
      <c r="R30" s="285">
        <v>71.8</v>
      </c>
      <c r="T30" s="487"/>
    </row>
    <row r="31" spans="1:20" ht="14.25" customHeight="1" thickBot="1">
      <c r="A31" s="488"/>
      <c r="C31" s="564"/>
      <c r="D31" s="183" t="s">
        <v>89</v>
      </c>
      <c r="E31" s="184">
        <v>426</v>
      </c>
      <c r="F31" s="286">
        <v>1231.5999999999999</v>
      </c>
      <c r="G31" s="287" t="s">
        <v>91</v>
      </c>
      <c r="H31" s="286" t="s">
        <v>91</v>
      </c>
      <c r="I31" s="287">
        <v>113</v>
      </c>
      <c r="J31" s="286">
        <v>326.7</v>
      </c>
      <c r="K31" s="287">
        <v>9</v>
      </c>
      <c r="L31" s="286">
        <v>26</v>
      </c>
      <c r="M31" s="287">
        <v>4</v>
      </c>
      <c r="N31" s="286">
        <v>11.6</v>
      </c>
      <c r="O31" s="287">
        <v>84</v>
      </c>
      <c r="P31" s="286">
        <v>242.8</v>
      </c>
      <c r="Q31" s="287">
        <v>33</v>
      </c>
      <c r="R31" s="288">
        <v>95.4</v>
      </c>
      <c r="T31" s="487"/>
    </row>
    <row r="32" spans="1:20" ht="14.25" customHeight="1">
      <c r="A32" s="488"/>
      <c r="C32" s="561" t="s">
        <v>90</v>
      </c>
      <c r="D32" s="185" t="s">
        <v>87</v>
      </c>
      <c r="E32" s="186">
        <v>60667</v>
      </c>
      <c r="F32" s="187">
        <v>1102.8296332087568</v>
      </c>
      <c r="G32" s="186">
        <v>47</v>
      </c>
      <c r="H32" s="187">
        <v>0.85438529613812397</v>
      </c>
      <c r="I32" s="186">
        <v>19098</v>
      </c>
      <c r="J32" s="187">
        <v>347.17128480097642</v>
      </c>
      <c r="K32" s="186">
        <v>698</v>
      </c>
      <c r="L32" s="187">
        <v>12.688530568178948</v>
      </c>
      <c r="M32" s="186">
        <v>262</v>
      </c>
      <c r="N32" s="187">
        <v>4.7627435657061374</v>
      </c>
      <c r="O32" s="186">
        <v>9156</v>
      </c>
      <c r="P32" s="187">
        <v>166.441527051929</v>
      </c>
      <c r="Q32" s="186">
        <v>4875</v>
      </c>
      <c r="R32" s="188">
        <v>88.619751461135195</v>
      </c>
      <c r="T32" s="487"/>
    </row>
    <row r="33" spans="1:20" ht="14.25" customHeight="1">
      <c r="A33" s="488"/>
      <c r="C33" s="547"/>
      <c r="D33" s="189" t="s">
        <v>88</v>
      </c>
      <c r="E33" s="190">
        <v>31391</v>
      </c>
      <c r="F33" s="191">
        <v>1203.5678765352766</v>
      </c>
      <c r="G33" s="190">
        <v>33</v>
      </c>
      <c r="H33" s="191">
        <v>1.265258829781279</v>
      </c>
      <c r="I33" s="190">
        <v>11072</v>
      </c>
      <c r="J33" s="191">
        <v>424.51350797994911</v>
      </c>
      <c r="K33" s="190">
        <v>340</v>
      </c>
      <c r="L33" s="191">
        <v>13.036000064413177</v>
      </c>
      <c r="M33" s="190">
        <v>97</v>
      </c>
      <c r="N33" s="191">
        <v>3.719094136023759</v>
      </c>
      <c r="O33" s="190">
        <v>4206</v>
      </c>
      <c r="P33" s="191">
        <v>161.26298903212302</v>
      </c>
      <c r="Q33" s="190">
        <v>2270</v>
      </c>
      <c r="R33" s="192">
        <v>87.034471018287974</v>
      </c>
      <c r="T33" s="487"/>
    </row>
    <row r="34" spans="1:20" ht="14.25" customHeight="1" thickBot="1">
      <c r="A34" s="488"/>
      <c r="C34" s="562"/>
      <c r="D34" s="193" t="s">
        <v>89</v>
      </c>
      <c r="E34" s="194">
        <v>29276</v>
      </c>
      <c r="F34" s="195">
        <v>1012.0057285691125</v>
      </c>
      <c r="G34" s="194">
        <v>14</v>
      </c>
      <c r="H34" s="195">
        <v>0.4839486336920199</v>
      </c>
      <c r="I34" s="194">
        <v>8026</v>
      </c>
      <c r="J34" s="195">
        <v>277.44083814372516</v>
      </c>
      <c r="K34" s="194">
        <v>358</v>
      </c>
      <c r="L34" s="195">
        <v>12.375257918695938</v>
      </c>
      <c r="M34" s="194">
        <v>165</v>
      </c>
      <c r="N34" s="195">
        <v>5.7036803256559496</v>
      </c>
      <c r="O34" s="194">
        <v>4950</v>
      </c>
      <c r="P34" s="195">
        <v>171.11040976967845</v>
      </c>
      <c r="Q34" s="194">
        <v>2605</v>
      </c>
      <c r="R34" s="196">
        <v>90.049013626265136</v>
      </c>
      <c r="T34" s="487"/>
    </row>
    <row r="35" spans="1:20" ht="9" customHeight="1">
      <c r="A35" s="488"/>
      <c r="T35" s="514" t="s">
        <v>256</v>
      </c>
    </row>
    <row r="36" spans="1:20" ht="11.25" customHeight="1" thickBot="1">
      <c r="A36" s="488" t="s">
        <v>548</v>
      </c>
      <c r="T36" s="514"/>
    </row>
    <row r="37" spans="1:20" s="174" customFormat="1" ht="24.75" customHeight="1">
      <c r="A37" s="488"/>
      <c r="C37" s="548"/>
      <c r="D37" s="549"/>
      <c r="E37" s="552" t="s">
        <v>114</v>
      </c>
      <c r="F37" s="553"/>
      <c r="G37" s="552" t="s">
        <v>115</v>
      </c>
      <c r="H37" s="553"/>
      <c r="I37" s="552" t="s">
        <v>116</v>
      </c>
      <c r="J37" s="553"/>
      <c r="K37" s="552" t="s">
        <v>117</v>
      </c>
      <c r="L37" s="553"/>
      <c r="M37" s="552" t="s">
        <v>118</v>
      </c>
      <c r="N37" s="553"/>
      <c r="O37" s="552" t="s">
        <v>119</v>
      </c>
      <c r="P37" s="553"/>
      <c r="Q37" s="556" t="s">
        <v>120</v>
      </c>
      <c r="R37" s="557"/>
      <c r="T37" s="514"/>
    </row>
    <row r="38" spans="1:20" ht="12" customHeight="1">
      <c r="A38" s="488"/>
      <c r="C38" s="550"/>
      <c r="D38" s="551"/>
      <c r="E38" s="175" t="s">
        <v>121</v>
      </c>
      <c r="F38" s="175" t="s">
        <v>122</v>
      </c>
      <c r="G38" s="175" t="s">
        <v>121</v>
      </c>
      <c r="H38" s="175" t="s">
        <v>122</v>
      </c>
      <c r="I38" s="175" t="s">
        <v>121</v>
      </c>
      <c r="J38" s="175" t="s">
        <v>122</v>
      </c>
      <c r="K38" s="175" t="s">
        <v>121</v>
      </c>
      <c r="L38" s="175" t="s">
        <v>122</v>
      </c>
      <c r="M38" s="175" t="s">
        <v>121</v>
      </c>
      <c r="N38" s="175" t="s">
        <v>122</v>
      </c>
      <c r="O38" s="175" t="s">
        <v>121</v>
      </c>
      <c r="P38" s="175" t="s">
        <v>122</v>
      </c>
      <c r="Q38" s="175" t="s">
        <v>121</v>
      </c>
      <c r="R38" s="176" t="s">
        <v>122</v>
      </c>
      <c r="T38" s="514"/>
    </row>
    <row r="39" spans="1:20" ht="14.25" customHeight="1">
      <c r="A39" s="488"/>
      <c r="C39" s="547" t="s">
        <v>92</v>
      </c>
      <c r="D39" s="177" t="s">
        <v>87</v>
      </c>
      <c r="E39" s="178">
        <v>25</v>
      </c>
      <c r="F39" s="179">
        <v>123.19519045976445</v>
      </c>
      <c r="G39" s="178">
        <v>5</v>
      </c>
      <c r="H39" s="179">
        <v>24.639038091952891</v>
      </c>
      <c r="I39" s="178">
        <v>6</v>
      </c>
      <c r="J39" s="179">
        <v>29.566845710343465</v>
      </c>
      <c r="K39" s="178">
        <v>11</v>
      </c>
      <c r="L39" s="179">
        <v>54.205883802296363</v>
      </c>
      <c r="M39" s="178">
        <v>12</v>
      </c>
      <c r="N39" s="179">
        <v>59.13369142068693</v>
      </c>
      <c r="O39" s="178">
        <v>7</v>
      </c>
      <c r="P39" s="179">
        <v>34.494653328734046</v>
      </c>
      <c r="Q39" s="178">
        <v>1</v>
      </c>
      <c r="R39" s="180">
        <v>4.9278076183905783</v>
      </c>
      <c r="T39" s="514"/>
    </row>
    <row r="40" spans="1:20" ht="14.25" customHeight="1">
      <c r="A40" s="488"/>
      <c r="C40" s="547"/>
      <c r="D40" s="177" t="s">
        <v>88</v>
      </c>
      <c r="E40" s="178">
        <v>14</v>
      </c>
      <c r="F40" s="179">
        <v>146.07679465776295</v>
      </c>
      <c r="G40" s="178">
        <v>3</v>
      </c>
      <c r="H40" s="179">
        <v>31.302170283806344</v>
      </c>
      <c r="I40" s="178">
        <v>4</v>
      </c>
      <c r="J40" s="179">
        <v>41.736227045075125</v>
      </c>
      <c r="K40" s="178">
        <v>5</v>
      </c>
      <c r="L40" s="179">
        <v>52.170283806343903</v>
      </c>
      <c r="M40" s="178">
        <v>6</v>
      </c>
      <c r="N40" s="179">
        <v>62.604340567612688</v>
      </c>
      <c r="O40" s="178">
        <v>5</v>
      </c>
      <c r="P40" s="179">
        <v>52.170283806343903</v>
      </c>
      <c r="Q40" s="178" t="s">
        <v>91</v>
      </c>
      <c r="R40" s="180" t="s">
        <v>91</v>
      </c>
      <c r="T40" s="514"/>
    </row>
    <row r="41" spans="1:20" ht="14.25" customHeight="1">
      <c r="A41" s="488"/>
      <c r="C41" s="547"/>
      <c r="D41" s="177" t="s">
        <v>89</v>
      </c>
      <c r="E41" s="178">
        <v>11</v>
      </c>
      <c r="F41" s="179">
        <v>102.71734055467363</v>
      </c>
      <c r="G41" s="178">
        <v>2</v>
      </c>
      <c r="H41" s="179">
        <v>18.675880100849753</v>
      </c>
      <c r="I41" s="178">
        <v>2</v>
      </c>
      <c r="J41" s="179">
        <v>18.675880100849753</v>
      </c>
      <c r="K41" s="178">
        <v>6</v>
      </c>
      <c r="L41" s="179">
        <v>56.027640302549258</v>
      </c>
      <c r="M41" s="178">
        <v>6</v>
      </c>
      <c r="N41" s="179">
        <v>56.027640302549258</v>
      </c>
      <c r="O41" s="178">
        <v>2</v>
      </c>
      <c r="P41" s="179">
        <v>18.675880100849753</v>
      </c>
      <c r="Q41" s="178">
        <v>1</v>
      </c>
      <c r="R41" s="180">
        <v>9.3379400504248764</v>
      </c>
      <c r="T41" s="514"/>
    </row>
    <row r="42" spans="1:20" ht="14.25" customHeight="1">
      <c r="A42" s="488"/>
      <c r="C42" s="547" t="s">
        <v>93</v>
      </c>
      <c r="D42" s="177" t="s">
        <v>87</v>
      </c>
      <c r="E42" s="178">
        <v>38</v>
      </c>
      <c r="F42" s="179">
        <v>132.12795549374133</v>
      </c>
      <c r="G42" s="178">
        <v>1</v>
      </c>
      <c r="H42" s="179">
        <v>3.4770514603616136</v>
      </c>
      <c r="I42" s="178">
        <v>5</v>
      </c>
      <c r="J42" s="179">
        <v>17.385257301808068</v>
      </c>
      <c r="K42" s="178">
        <v>25</v>
      </c>
      <c r="L42" s="179">
        <v>86.926286509040338</v>
      </c>
      <c r="M42" s="178">
        <v>14</v>
      </c>
      <c r="N42" s="179">
        <v>48.678720445062588</v>
      </c>
      <c r="O42" s="178">
        <v>6</v>
      </c>
      <c r="P42" s="179">
        <v>20.862308762169679</v>
      </c>
      <c r="Q42" s="178">
        <v>1</v>
      </c>
      <c r="R42" s="180">
        <v>3.4770514603616136</v>
      </c>
      <c r="T42" s="514"/>
    </row>
    <row r="43" spans="1:20" ht="14.25" customHeight="1">
      <c r="A43" s="488"/>
      <c r="C43" s="547"/>
      <c r="D43" s="177" t="s">
        <v>88</v>
      </c>
      <c r="E43" s="178">
        <v>23</v>
      </c>
      <c r="F43" s="179">
        <v>164.20361247947454</v>
      </c>
      <c r="G43" s="178">
        <v>1</v>
      </c>
      <c r="H43" s="179">
        <v>7.1392874991075885</v>
      </c>
      <c r="I43" s="178">
        <v>3</v>
      </c>
      <c r="J43" s="179">
        <v>21.417862497322766</v>
      </c>
      <c r="K43" s="178">
        <v>8</v>
      </c>
      <c r="L43" s="179">
        <v>57.114299992860708</v>
      </c>
      <c r="M43" s="178">
        <v>9</v>
      </c>
      <c r="N43" s="179">
        <v>64.253587491968304</v>
      </c>
      <c r="O43" s="178">
        <v>5</v>
      </c>
      <c r="P43" s="179">
        <v>35.696437495537943</v>
      </c>
      <c r="Q43" s="178">
        <v>1</v>
      </c>
      <c r="R43" s="180">
        <v>7.1392874991075885</v>
      </c>
      <c r="T43" s="514"/>
    </row>
    <row r="44" spans="1:20" ht="14.25" customHeight="1">
      <c r="A44" s="488"/>
      <c r="C44" s="547"/>
      <c r="D44" s="177" t="s">
        <v>89</v>
      </c>
      <c r="E44" s="178">
        <v>15</v>
      </c>
      <c r="F44" s="179">
        <v>101.6742357486613</v>
      </c>
      <c r="G44" s="178" t="s">
        <v>91</v>
      </c>
      <c r="H44" s="179" t="s">
        <v>91</v>
      </c>
      <c r="I44" s="178">
        <v>2</v>
      </c>
      <c r="J44" s="179">
        <v>13.556564766488172</v>
      </c>
      <c r="K44" s="178">
        <v>17</v>
      </c>
      <c r="L44" s="179">
        <v>115.23080051514945</v>
      </c>
      <c r="M44" s="178">
        <v>5</v>
      </c>
      <c r="N44" s="179">
        <v>33.891411916220427</v>
      </c>
      <c r="O44" s="178">
        <v>1</v>
      </c>
      <c r="P44" s="179">
        <v>6.7782823832440862</v>
      </c>
      <c r="Q44" s="178" t="s">
        <v>91</v>
      </c>
      <c r="R44" s="180" t="s">
        <v>91</v>
      </c>
      <c r="T44" s="514"/>
    </row>
    <row r="45" spans="1:20" ht="14.25" customHeight="1">
      <c r="A45" s="488"/>
      <c r="C45" s="547" t="s">
        <v>94</v>
      </c>
      <c r="D45" s="177" t="s">
        <v>87</v>
      </c>
      <c r="E45" s="178">
        <v>11</v>
      </c>
      <c r="F45" s="179">
        <v>303.11380545604851</v>
      </c>
      <c r="G45" s="178">
        <v>1</v>
      </c>
      <c r="H45" s="179">
        <v>27.555800496004412</v>
      </c>
      <c r="I45" s="178" t="s">
        <v>91</v>
      </c>
      <c r="J45" s="179" t="s">
        <v>91</v>
      </c>
      <c r="K45" s="178">
        <v>1</v>
      </c>
      <c r="L45" s="179">
        <v>27.555800496004412</v>
      </c>
      <c r="M45" s="178">
        <v>4</v>
      </c>
      <c r="N45" s="179">
        <v>110.22320198401765</v>
      </c>
      <c r="O45" s="178">
        <v>1</v>
      </c>
      <c r="P45" s="179">
        <v>27.555800496004412</v>
      </c>
      <c r="Q45" s="178">
        <v>2</v>
      </c>
      <c r="R45" s="180">
        <v>55.111600992008825</v>
      </c>
      <c r="T45" s="514"/>
    </row>
    <row r="46" spans="1:20" ht="14.25" customHeight="1">
      <c r="A46" s="488"/>
      <c r="C46" s="547"/>
      <c r="D46" s="177" t="s">
        <v>88</v>
      </c>
      <c r="E46" s="178">
        <v>4</v>
      </c>
      <c r="F46" s="179">
        <v>238.80597014925374</v>
      </c>
      <c r="G46" s="178">
        <v>1</v>
      </c>
      <c r="H46" s="179">
        <v>59.701492537313435</v>
      </c>
      <c r="I46" s="178" t="s">
        <v>91</v>
      </c>
      <c r="J46" s="179" t="s">
        <v>91</v>
      </c>
      <c r="K46" s="178" t="s">
        <v>91</v>
      </c>
      <c r="L46" s="179" t="s">
        <v>91</v>
      </c>
      <c r="M46" s="178">
        <v>2</v>
      </c>
      <c r="N46" s="179">
        <v>119.40298507462687</v>
      </c>
      <c r="O46" s="178" t="s">
        <v>91</v>
      </c>
      <c r="P46" s="179" t="s">
        <v>91</v>
      </c>
      <c r="Q46" s="178">
        <v>1</v>
      </c>
      <c r="R46" s="180">
        <v>59.701492537313435</v>
      </c>
      <c r="T46" s="514"/>
    </row>
    <row r="47" spans="1:20" ht="14.25" customHeight="1">
      <c r="A47" s="488"/>
      <c r="C47" s="547"/>
      <c r="D47" s="177" t="s">
        <v>89</v>
      </c>
      <c r="E47" s="178">
        <v>7</v>
      </c>
      <c r="F47" s="179">
        <v>358.23950870010236</v>
      </c>
      <c r="G47" s="178" t="s">
        <v>91</v>
      </c>
      <c r="H47" s="179" t="s">
        <v>91</v>
      </c>
      <c r="I47" s="178" t="s">
        <v>91</v>
      </c>
      <c r="J47" s="179" t="s">
        <v>91</v>
      </c>
      <c r="K47" s="178">
        <v>1</v>
      </c>
      <c r="L47" s="179">
        <v>51.177072671443192</v>
      </c>
      <c r="M47" s="178">
        <v>2</v>
      </c>
      <c r="N47" s="179">
        <v>102.35414534288638</v>
      </c>
      <c r="O47" s="178">
        <v>1</v>
      </c>
      <c r="P47" s="179">
        <v>51.177072671443192</v>
      </c>
      <c r="Q47" s="178">
        <v>1</v>
      </c>
      <c r="R47" s="180">
        <v>51.177072671443192</v>
      </c>
      <c r="T47" s="514"/>
    </row>
    <row r="48" spans="1:20" ht="14.25" customHeight="1">
      <c r="A48" s="488"/>
      <c r="C48" s="547" t="s">
        <v>95</v>
      </c>
      <c r="D48" s="177" t="s">
        <v>87</v>
      </c>
      <c r="E48" s="178">
        <v>7</v>
      </c>
      <c r="F48" s="179">
        <v>209.83213429256594</v>
      </c>
      <c r="G48" s="178" t="s">
        <v>91</v>
      </c>
      <c r="H48" s="179" t="s">
        <v>91</v>
      </c>
      <c r="I48" s="178">
        <v>1</v>
      </c>
      <c r="J48" s="179">
        <v>29.976019184652277</v>
      </c>
      <c r="K48" s="178">
        <v>7</v>
      </c>
      <c r="L48" s="179">
        <v>209.83213429256594</v>
      </c>
      <c r="M48" s="178" t="s">
        <v>91</v>
      </c>
      <c r="N48" s="179" t="s">
        <v>91</v>
      </c>
      <c r="O48" s="178">
        <v>1</v>
      </c>
      <c r="P48" s="179">
        <v>29.976019184652277</v>
      </c>
      <c r="Q48" s="178" t="s">
        <v>91</v>
      </c>
      <c r="R48" s="180" t="s">
        <v>91</v>
      </c>
      <c r="T48" s="514"/>
    </row>
    <row r="49" spans="1:20" ht="14.25" customHeight="1">
      <c r="A49" s="488"/>
      <c r="C49" s="547"/>
      <c r="D49" s="177" t="s">
        <v>88</v>
      </c>
      <c r="E49" s="178">
        <v>4</v>
      </c>
      <c r="F49" s="179">
        <v>247.21878862793571</v>
      </c>
      <c r="G49" s="178" t="s">
        <v>91</v>
      </c>
      <c r="H49" s="179" t="s">
        <v>91</v>
      </c>
      <c r="I49" s="178">
        <v>1</v>
      </c>
      <c r="J49" s="179">
        <v>61.804697156983927</v>
      </c>
      <c r="K49" s="178">
        <v>4</v>
      </c>
      <c r="L49" s="179">
        <v>247.21878862793571</v>
      </c>
      <c r="M49" s="178" t="s">
        <v>91</v>
      </c>
      <c r="N49" s="179" t="s">
        <v>91</v>
      </c>
      <c r="O49" s="178">
        <v>1</v>
      </c>
      <c r="P49" s="179">
        <v>61.804697156983927</v>
      </c>
      <c r="Q49" s="178" t="s">
        <v>91</v>
      </c>
      <c r="R49" s="180" t="s">
        <v>91</v>
      </c>
      <c r="T49" s="514"/>
    </row>
    <row r="50" spans="1:20" ht="14.25" customHeight="1">
      <c r="A50" s="488"/>
      <c r="C50" s="547"/>
      <c r="D50" s="177" t="s">
        <v>89</v>
      </c>
      <c r="E50" s="178">
        <v>3</v>
      </c>
      <c r="F50" s="179">
        <v>174.62165308498254</v>
      </c>
      <c r="G50" s="178" t="s">
        <v>91</v>
      </c>
      <c r="H50" s="179" t="s">
        <v>91</v>
      </c>
      <c r="I50" s="178" t="s">
        <v>91</v>
      </c>
      <c r="J50" s="179" t="s">
        <v>91</v>
      </c>
      <c r="K50" s="178">
        <v>3</v>
      </c>
      <c r="L50" s="179">
        <v>174.62165308498254</v>
      </c>
      <c r="M50" s="178" t="s">
        <v>91</v>
      </c>
      <c r="N50" s="179" t="s">
        <v>91</v>
      </c>
      <c r="O50" s="178" t="s">
        <v>91</v>
      </c>
      <c r="P50" s="179" t="s">
        <v>91</v>
      </c>
      <c r="Q50" s="178" t="s">
        <v>91</v>
      </c>
      <c r="R50" s="180" t="s">
        <v>91</v>
      </c>
      <c r="T50" s="514"/>
    </row>
    <row r="51" spans="1:20" ht="14.25" customHeight="1">
      <c r="A51" s="488"/>
      <c r="C51" s="547" t="s">
        <v>96</v>
      </c>
      <c r="D51" s="177" t="s">
        <v>87</v>
      </c>
      <c r="E51" s="178">
        <v>4</v>
      </c>
      <c r="F51" s="179">
        <v>115.84129742253113</v>
      </c>
      <c r="G51" s="178" t="s">
        <v>91</v>
      </c>
      <c r="H51" s="179" t="s">
        <v>91</v>
      </c>
      <c r="I51" s="178">
        <v>1</v>
      </c>
      <c r="J51" s="179">
        <v>28.960324355632782</v>
      </c>
      <c r="K51" s="178">
        <v>10</v>
      </c>
      <c r="L51" s="179">
        <v>289.60324355632781</v>
      </c>
      <c r="M51" s="178">
        <v>2</v>
      </c>
      <c r="N51" s="179">
        <v>57.920648711265564</v>
      </c>
      <c r="O51" s="178" t="s">
        <v>91</v>
      </c>
      <c r="P51" s="179" t="s">
        <v>91</v>
      </c>
      <c r="Q51" s="178" t="s">
        <v>91</v>
      </c>
      <c r="R51" s="180" t="s">
        <v>91</v>
      </c>
      <c r="T51" s="514"/>
    </row>
    <row r="52" spans="1:20" ht="14.25" customHeight="1">
      <c r="A52" s="488"/>
      <c r="C52" s="547"/>
      <c r="D52" s="177" t="s">
        <v>88</v>
      </c>
      <c r="E52" s="178">
        <v>1</v>
      </c>
      <c r="F52" s="179">
        <v>61.425061425061422</v>
      </c>
      <c r="G52" s="178" t="s">
        <v>91</v>
      </c>
      <c r="H52" s="179" t="s">
        <v>91</v>
      </c>
      <c r="I52" s="178" t="s">
        <v>91</v>
      </c>
      <c r="J52" s="179" t="s">
        <v>91</v>
      </c>
      <c r="K52" s="178">
        <v>2</v>
      </c>
      <c r="L52" s="179">
        <v>122.85012285012284</v>
      </c>
      <c r="M52" s="178" t="s">
        <v>91</v>
      </c>
      <c r="N52" s="179" t="s">
        <v>91</v>
      </c>
      <c r="O52" s="178" t="s">
        <v>91</v>
      </c>
      <c r="P52" s="179" t="s">
        <v>91</v>
      </c>
      <c r="Q52" s="178" t="s">
        <v>91</v>
      </c>
      <c r="R52" s="180" t="s">
        <v>91</v>
      </c>
      <c r="T52" s="514"/>
    </row>
    <row r="53" spans="1:20" ht="14.25" customHeight="1">
      <c r="A53" s="488"/>
      <c r="C53" s="547"/>
      <c r="D53" s="177" t="s">
        <v>89</v>
      </c>
      <c r="E53" s="178">
        <v>3</v>
      </c>
      <c r="F53" s="179">
        <v>164.38356164383563</v>
      </c>
      <c r="G53" s="178" t="s">
        <v>91</v>
      </c>
      <c r="H53" s="179" t="s">
        <v>91</v>
      </c>
      <c r="I53" s="178">
        <v>1</v>
      </c>
      <c r="J53" s="179">
        <v>54.794520547945204</v>
      </c>
      <c r="K53" s="178">
        <v>8</v>
      </c>
      <c r="L53" s="179">
        <v>438.35616438356163</v>
      </c>
      <c r="M53" s="178">
        <v>2</v>
      </c>
      <c r="N53" s="179">
        <v>109.58904109589041</v>
      </c>
      <c r="O53" s="178" t="s">
        <v>91</v>
      </c>
      <c r="P53" s="179" t="s">
        <v>91</v>
      </c>
      <c r="Q53" s="178" t="s">
        <v>91</v>
      </c>
      <c r="R53" s="180" t="s">
        <v>91</v>
      </c>
      <c r="T53" s="514"/>
    </row>
    <row r="54" spans="1:20" ht="14.25" customHeight="1">
      <c r="A54" s="488"/>
      <c r="C54" s="547" t="s">
        <v>97</v>
      </c>
      <c r="D54" s="177" t="s">
        <v>87</v>
      </c>
      <c r="E54" s="178">
        <v>8</v>
      </c>
      <c r="F54" s="179">
        <v>171.78441056474125</v>
      </c>
      <c r="G54" s="178">
        <v>1</v>
      </c>
      <c r="H54" s="179">
        <v>21.473051320592656</v>
      </c>
      <c r="I54" s="178">
        <v>1</v>
      </c>
      <c r="J54" s="179">
        <v>21.473051320592656</v>
      </c>
      <c r="K54" s="178">
        <v>4</v>
      </c>
      <c r="L54" s="179">
        <v>85.892205282370625</v>
      </c>
      <c r="M54" s="178">
        <v>2</v>
      </c>
      <c r="N54" s="179">
        <v>42.946102641185313</v>
      </c>
      <c r="O54" s="178" t="s">
        <v>91</v>
      </c>
      <c r="P54" s="179" t="s">
        <v>91</v>
      </c>
      <c r="Q54" s="178">
        <v>1</v>
      </c>
      <c r="R54" s="180">
        <v>21.473051320592656</v>
      </c>
      <c r="T54" s="514"/>
    </row>
    <row r="55" spans="1:20" ht="14.25" customHeight="1">
      <c r="A55" s="488"/>
      <c r="C55" s="547"/>
      <c r="D55" s="177" t="s">
        <v>88</v>
      </c>
      <c r="E55" s="178">
        <v>5</v>
      </c>
      <c r="F55" s="179">
        <v>220.84805653710248</v>
      </c>
      <c r="G55" s="178">
        <v>1</v>
      </c>
      <c r="H55" s="179">
        <v>44.169611307420496</v>
      </c>
      <c r="I55" s="178">
        <v>1</v>
      </c>
      <c r="J55" s="179">
        <v>44.169611307420496</v>
      </c>
      <c r="K55" s="178">
        <v>1</v>
      </c>
      <c r="L55" s="179">
        <v>44.169611307420496</v>
      </c>
      <c r="M55" s="178">
        <v>1</v>
      </c>
      <c r="N55" s="179">
        <v>44.169611307420496</v>
      </c>
      <c r="O55" s="178" t="s">
        <v>91</v>
      </c>
      <c r="P55" s="179" t="s">
        <v>91</v>
      </c>
      <c r="Q55" s="178">
        <v>1</v>
      </c>
      <c r="R55" s="180">
        <v>44.169611307420496</v>
      </c>
      <c r="T55" s="514"/>
    </row>
    <row r="56" spans="1:20" ht="14.25" customHeight="1">
      <c r="A56" s="488"/>
      <c r="C56" s="547"/>
      <c r="D56" s="177" t="s">
        <v>89</v>
      </c>
      <c r="E56" s="178">
        <v>3</v>
      </c>
      <c r="F56" s="179">
        <v>125.36564981195151</v>
      </c>
      <c r="G56" s="178" t="s">
        <v>91</v>
      </c>
      <c r="H56" s="179" t="s">
        <v>91</v>
      </c>
      <c r="I56" s="178" t="s">
        <v>91</v>
      </c>
      <c r="J56" s="179" t="s">
        <v>91</v>
      </c>
      <c r="K56" s="178">
        <v>3</v>
      </c>
      <c r="L56" s="179">
        <v>125.36564981195151</v>
      </c>
      <c r="M56" s="178">
        <v>1</v>
      </c>
      <c r="N56" s="179">
        <v>41.788549937317178</v>
      </c>
      <c r="O56" s="178" t="s">
        <v>91</v>
      </c>
      <c r="P56" s="179" t="s">
        <v>91</v>
      </c>
      <c r="Q56" s="178" t="s">
        <v>91</v>
      </c>
      <c r="R56" s="180" t="s">
        <v>91</v>
      </c>
      <c r="T56" s="514"/>
    </row>
    <row r="57" spans="1:20" ht="14.25" customHeight="1">
      <c r="A57" s="488"/>
      <c r="C57" s="547" t="s">
        <v>98</v>
      </c>
      <c r="D57" s="177" t="s">
        <v>87</v>
      </c>
      <c r="E57" s="178" t="s">
        <v>91</v>
      </c>
      <c r="F57" s="179" t="s">
        <v>91</v>
      </c>
      <c r="G57" s="178" t="s">
        <v>91</v>
      </c>
      <c r="H57" s="179" t="s">
        <v>91</v>
      </c>
      <c r="I57" s="178" t="s">
        <v>91</v>
      </c>
      <c r="J57" s="179" t="s">
        <v>91</v>
      </c>
      <c r="K57" s="178" t="s">
        <v>91</v>
      </c>
      <c r="L57" s="179" t="s">
        <v>91</v>
      </c>
      <c r="M57" s="178" t="s">
        <v>91</v>
      </c>
      <c r="N57" s="179" t="s">
        <v>91</v>
      </c>
      <c r="O57" s="178" t="s">
        <v>91</v>
      </c>
      <c r="P57" s="179" t="s">
        <v>91</v>
      </c>
      <c r="Q57" s="178" t="s">
        <v>91</v>
      </c>
      <c r="R57" s="180" t="s">
        <v>91</v>
      </c>
      <c r="T57" s="514"/>
    </row>
    <row r="58" spans="1:20" ht="14.25" customHeight="1">
      <c r="A58" s="488"/>
      <c r="C58" s="547"/>
      <c r="D58" s="177" t="s">
        <v>88</v>
      </c>
      <c r="E58" s="178" t="s">
        <v>91</v>
      </c>
      <c r="F58" s="179" t="s">
        <v>91</v>
      </c>
      <c r="G58" s="178" t="s">
        <v>91</v>
      </c>
      <c r="H58" s="179" t="s">
        <v>91</v>
      </c>
      <c r="I58" s="178" t="s">
        <v>91</v>
      </c>
      <c r="J58" s="179" t="s">
        <v>91</v>
      </c>
      <c r="K58" s="178" t="s">
        <v>91</v>
      </c>
      <c r="L58" s="179" t="s">
        <v>91</v>
      </c>
      <c r="M58" s="178" t="s">
        <v>91</v>
      </c>
      <c r="N58" s="179" t="s">
        <v>91</v>
      </c>
      <c r="O58" s="178" t="s">
        <v>91</v>
      </c>
      <c r="P58" s="179" t="s">
        <v>91</v>
      </c>
      <c r="Q58" s="178" t="s">
        <v>91</v>
      </c>
      <c r="R58" s="180" t="s">
        <v>91</v>
      </c>
      <c r="T58" s="514"/>
    </row>
    <row r="59" spans="1:20" ht="14.25" customHeight="1">
      <c r="A59" s="488"/>
      <c r="C59" s="547"/>
      <c r="D59" s="177" t="s">
        <v>89</v>
      </c>
      <c r="E59" s="178" t="s">
        <v>91</v>
      </c>
      <c r="F59" s="179" t="s">
        <v>91</v>
      </c>
      <c r="G59" s="178" t="s">
        <v>91</v>
      </c>
      <c r="H59" s="179" t="s">
        <v>91</v>
      </c>
      <c r="I59" s="178" t="s">
        <v>91</v>
      </c>
      <c r="J59" s="179" t="s">
        <v>91</v>
      </c>
      <c r="K59" s="178" t="s">
        <v>91</v>
      </c>
      <c r="L59" s="179" t="s">
        <v>91</v>
      </c>
      <c r="M59" s="178" t="s">
        <v>91</v>
      </c>
      <c r="N59" s="179" t="s">
        <v>91</v>
      </c>
      <c r="O59" s="178" t="s">
        <v>91</v>
      </c>
      <c r="P59" s="179" t="s">
        <v>91</v>
      </c>
      <c r="Q59" s="178" t="s">
        <v>91</v>
      </c>
      <c r="R59" s="180" t="s">
        <v>91</v>
      </c>
      <c r="T59" s="514"/>
    </row>
    <row r="60" spans="1:20" ht="14.25" customHeight="1">
      <c r="A60" s="488"/>
      <c r="C60" s="547" t="s">
        <v>99</v>
      </c>
      <c r="D60" s="177" t="s">
        <v>87</v>
      </c>
      <c r="E60" s="178">
        <v>6</v>
      </c>
      <c r="F60" s="179">
        <v>350.67212156633548</v>
      </c>
      <c r="G60" s="178" t="s">
        <v>91</v>
      </c>
      <c r="H60" s="179" t="s">
        <v>91</v>
      </c>
      <c r="I60" s="178">
        <v>3</v>
      </c>
      <c r="J60" s="179">
        <v>175.33606078316774</v>
      </c>
      <c r="K60" s="178">
        <v>1</v>
      </c>
      <c r="L60" s="179">
        <v>58.445353594389239</v>
      </c>
      <c r="M60" s="178" t="s">
        <v>91</v>
      </c>
      <c r="N60" s="179" t="s">
        <v>91</v>
      </c>
      <c r="O60" s="178" t="s">
        <v>91</v>
      </c>
      <c r="P60" s="179" t="s">
        <v>91</v>
      </c>
      <c r="Q60" s="178" t="s">
        <v>91</v>
      </c>
      <c r="R60" s="180" t="s">
        <v>91</v>
      </c>
      <c r="T60" s="514"/>
    </row>
    <row r="61" spans="1:20" ht="14.25" customHeight="1">
      <c r="A61" s="488"/>
      <c r="C61" s="547"/>
      <c r="D61" s="177" t="s">
        <v>88</v>
      </c>
      <c r="E61" s="178">
        <v>3</v>
      </c>
      <c r="F61" s="179">
        <v>348.83720930232556</v>
      </c>
      <c r="G61" s="178" t="s">
        <v>91</v>
      </c>
      <c r="H61" s="179" t="s">
        <v>91</v>
      </c>
      <c r="I61" s="178">
        <v>2</v>
      </c>
      <c r="J61" s="179">
        <v>232.55813953488371</v>
      </c>
      <c r="K61" s="178" t="s">
        <v>91</v>
      </c>
      <c r="L61" s="179" t="s">
        <v>91</v>
      </c>
      <c r="M61" s="178" t="s">
        <v>91</v>
      </c>
      <c r="N61" s="179" t="s">
        <v>91</v>
      </c>
      <c r="O61" s="178" t="s">
        <v>91</v>
      </c>
      <c r="P61" s="179" t="s">
        <v>91</v>
      </c>
      <c r="Q61" s="178" t="s">
        <v>91</v>
      </c>
      <c r="R61" s="180" t="s">
        <v>91</v>
      </c>
      <c r="T61" s="514"/>
    </row>
    <row r="62" spans="1:20" ht="14.25" customHeight="1">
      <c r="A62" s="488"/>
      <c r="C62" s="547"/>
      <c r="D62" s="177" t="s">
        <v>89</v>
      </c>
      <c r="E62" s="178">
        <v>3</v>
      </c>
      <c r="F62" s="179">
        <v>352.52643948296122</v>
      </c>
      <c r="G62" s="178" t="s">
        <v>91</v>
      </c>
      <c r="H62" s="179" t="s">
        <v>91</v>
      </c>
      <c r="I62" s="178">
        <v>1</v>
      </c>
      <c r="J62" s="179">
        <v>117.50881316098707</v>
      </c>
      <c r="K62" s="178">
        <v>1</v>
      </c>
      <c r="L62" s="179">
        <v>117.50881316098707</v>
      </c>
      <c r="M62" s="178" t="s">
        <v>91</v>
      </c>
      <c r="N62" s="179" t="s">
        <v>91</v>
      </c>
      <c r="O62" s="178" t="s">
        <v>91</v>
      </c>
      <c r="P62" s="179" t="s">
        <v>91</v>
      </c>
      <c r="Q62" s="178" t="s">
        <v>91</v>
      </c>
      <c r="R62" s="180" t="s">
        <v>91</v>
      </c>
      <c r="T62" s="514"/>
    </row>
    <row r="63" spans="1:20" ht="14.25" customHeight="1">
      <c r="A63" s="488"/>
      <c r="C63" s="563" t="s">
        <v>206</v>
      </c>
      <c r="D63" s="181" t="s">
        <v>87</v>
      </c>
      <c r="E63" s="182">
        <v>99</v>
      </c>
      <c r="F63" s="283">
        <v>148.6</v>
      </c>
      <c r="G63" s="284">
        <v>8</v>
      </c>
      <c r="H63" s="283">
        <v>12</v>
      </c>
      <c r="I63" s="284">
        <v>17</v>
      </c>
      <c r="J63" s="283">
        <v>25.5</v>
      </c>
      <c r="K63" s="284">
        <v>59</v>
      </c>
      <c r="L63" s="283">
        <v>88.5</v>
      </c>
      <c r="M63" s="284">
        <v>34</v>
      </c>
      <c r="N63" s="283">
        <v>51</v>
      </c>
      <c r="O63" s="284">
        <v>15</v>
      </c>
      <c r="P63" s="283">
        <v>22.5</v>
      </c>
      <c r="Q63" s="284">
        <v>5</v>
      </c>
      <c r="R63" s="285">
        <v>7.5</v>
      </c>
      <c r="T63" s="514"/>
    </row>
    <row r="64" spans="1:20" ht="14.25" customHeight="1">
      <c r="A64" s="488"/>
      <c r="C64" s="563"/>
      <c r="D64" s="181" t="s">
        <v>88</v>
      </c>
      <c r="E64" s="182">
        <v>54</v>
      </c>
      <c r="F64" s="283">
        <v>168.5</v>
      </c>
      <c r="G64" s="284">
        <v>6</v>
      </c>
      <c r="H64" s="283">
        <v>18.7</v>
      </c>
      <c r="I64" s="284">
        <v>11</v>
      </c>
      <c r="J64" s="283">
        <v>34.299999999999997</v>
      </c>
      <c r="K64" s="284">
        <v>20</v>
      </c>
      <c r="L64" s="283">
        <v>62.4</v>
      </c>
      <c r="M64" s="284">
        <v>18</v>
      </c>
      <c r="N64" s="283">
        <v>56.2</v>
      </c>
      <c r="O64" s="284">
        <v>11</v>
      </c>
      <c r="P64" s="283">
        <v>34.299999999999997</v>
      </c>
      <c r="Q64" s="284">
        <v>3</v>
      </c>
      <c r="R64" s="285">
        <v>9.4</v>
      </c>
      <c r="T64" s="514"/>
    </row>
    <row r="65" spans="1:20" ht="14.25" customHeight="1" thickBot="1">
      <c r="A65" s="488"/>
      <c r="C65" s="564"/>
      <c r="D65" s="183" t="s">
        <v>89</v>
      </c>
      <c r="E65" s="184">
        <v>45</v>
      </c>
      <c r="F65" s="286">
        <v>130.1</v>
      </c>
      <c r="G65" s="287">
        <v>2</v>
      </c>
      <c r="H65" s="286">
        <v>5.8</v>
      </c>
      <c r="I65" s="287">
        <v>6</v>
      </c>
      <c r="J65" s="286">
        <v>17.3</v>
      </c>
      <c r="K65" s="287">
        <v>39</v>
      </c>
      <c r="L65" s="286">
        <v>112.7</v>
      </c>
      <c r="M65" s="287">
        <v>16</v>
      </c>
      <c r="N65" s="286">
        <v>46.3</v>
      </c>
      <c r="O65" s="287">
        <v>4</v>
      </c>
      <c r="P65" s="286">
        <v>11.6</v>
      </c>
      <c r="Q65" s="287">
        <v>2</v>
      </c>
      <c r="R65" s="288">
        <v>5.8</v>
      </c>
      <c r="T65" s="514"/>
    </row>
    <row r="66" spans="1:20" ht="14.25" customHeight="1">
      <c r="A66" s="488"/>
      <c r="C66" s="561" t="s">
        <v>90</v>
      </c>
      <c r="D66" s="185" t="s">
        <v>87</v>
      </c>
      <c r="E66" s="186">
        <v>5641</v>
      </c>
      <c r="F66" s="187">
        <v>102.54441394713101</v>
      </c>
      <c r="G66" s="186">
        <v>666</v>
      </c>
      <c r="H66" s="187">
        <v>12.106821430382778</v>
      </c>
      <c r="I66" s="186">
        <v>1516</v>
      </c>
      <c r="J66" s="187">
        <v>27.558470403093526</v>
      </c>
      <c r="K66" s="186">
        <v>3034</v>
      </c>
      <c r="L66" s="187">
        <v>55.153297627299317</v>
      </c>
      <c r="M66" s="186">
        <v>1526</v>
      </c>
      <c r="N66" s="187">
        <v>27.740254508654832</v>
      </c>
      <c r="O66" s="186">
        <v>1045</v>
      </c>
      <c r="P66" s="187">
        <v>18.996439031156161</v>
      </c>
      <c r="Q66" s="186">
        <v>249</v>
      </c>
      <c r="R66" s="188">
        <v>4.5264242284764435</v>
      </c>
      <c r="T66" s="514"/>
    </row>
    <row r="67" spans="1:20" ht="14.25" customHeight="1">
      <c r="A67" s="488"/>
      <c r="C67" s="547"/>
      <c r="D67" s="189" t="s">
        <v>88</v>
      </c>
      <c r="E67" s="190">
        <v>3167</v>
      </c>
      <c r="F67" s="191">
        <v>121.42650648234275</v>
      </c>
      <c r="G67" s="190">
        <v>393</v>
      </c>
      <c r="H67" s="191">
        <v>15.068082427395231</v>
      </c>
      <c r="I67" s="190">
        <v>748</v>
      </c>
      <c r="J67" s="191">
        <v>28.679200141708989</v>
      </c>
      <c r="K67" s="190">
        <v>769</v>
      </c>
      <c r="L67" s="191">
        <v>29.484364851569804</v>
      </c>
      <c r="M67" s="190">
        <v>911</v>
      </c>
      <c r="N67" s="191">
        <v>34.928811937295308</v>
      </c>
      <c r="O67" s="190">
        <v>714</v>
      </c>
      <c r="P67" s="191">
        <v>27.375600135267671</v>
      </c>
      <c r="Q67" s="190">
        <v>170</v>
      </c>
      <c r="R67" s="192">
        <v>6.5180000322065883</v>
      </c>
      <c r="T67" s="514"/>
    </row>
    <row r="68" spans="1:20" ht="14.25" customHeight="1" thickBot="1">
      <c r="A68" s="488"/>
      <c r="C68" s="562"/>
      <c r="D68" s="193" t="s">
        <v>89</v>
      </c>
      <c r="E68" s="194">
        <v>2474</v>
      </c>
      <c r="F68" s="195">
        <v>85.520637125289809</v>
      </c>
      <c r="G68" s="194">
        <v>273</v>
      </c>
      <c r="H68" s="195">
        <v>9.4369983569943887</v>
      </c>
      <c r="I68" s="194">
        <v>768</v>
      </c>
      <c r="J68" s="195">
        <v>26.54803933396224</v>
      </c>
      <c r="K68" s="194">
        <v>2265</v>
      </c>
      <c r="L68" s="195">
        <v>78.295975379458937</v>
      </c>
      <c r="M68" s="194">
        <v>615</v>
      </c>
      <c r="N68" s="195">
        <v>21.259172122899447</v>
      </c>
      <c r="O68" s="194">
        <v>331</v>
      </c>
      <c r="P68" s="195">
        <v>11.441928410861328</v>
      </c>
      <c r="Q68" s="194">
        <v>79</v>
      </c>
      <c r="R68" s="196">
        <v>2.7308530044049699</v>
      </c>
      <c r="T68" s="514"/>
    </row>
    <row r="69" spans="1:20" ht="5.25" customHeight="1">
      <c r="A69" s="488"/>
      <c r="T69" s="514"/>
    </row>
    <row r="70" spans="1:20">
      <c r="A70" s="488"/>
      <c r="C70" s="279" t="s">
        <v>259</v>
      </c>
      <c r="T70" s="514"/>
    </row>
    <row r="71" spans="1:20">
      <c r="A71" s="488"/>
      <c r="C71" s="280" t="s">
        <v>260</v>
      </c>
      <c r="D71" s="278"/>
      <c r="T71" s="514"/>
    </row>
    <row r="72" spans="1:20">
      <c r="C72" s="278"/>
      <c r="D72" s="278"/>
    </row>
  </sheetData>
  <mergeCells count="41">
    <mergeCell ref="A36:A71"/>
    <mergeCell ref="T1:T34"/>
    <mergeCell ref="T35:T71"/>
    <mergeCell ref="A1:A35"/>
    <mergeCell ref="O3:P3"/>
    <mergeCell ref="Q3:R3"/>
    <mergeCell ref="C32:C34"/>
    <mergeCell ref="C26:C28"/>
    <mergeCell ref="C29:C31"/>
    <mergeCell ref="C5:C7"/>
    <mergeCell ref="C8:C10"/>
    <mergeCell ref="C11:C13"/>
    <mergeCell ref="C14:C16"/>
    <mergeCell ref="C63:C65"/>
    <mergeCell ref="C66:C68"/>
    <mergeCell ref="C39:C41"/>
    <mergeCell ref="Q1:R2"/>
    <mergeCell ref="G37:H37"/>
    <mergeCell ref="I37:J37"/>
    <mergeCell ref="Q37:R37"/>
    <mergeCell ref="C23:C25"/>
    <mergeCell ref="K37:L37"/>
    <mergeCell ref="M37:N37"/>
    <mergeCell ref="O37:P37"/>
    <mergeCell ref="G3:H3"/>
    <mergeCell ref="I3:J3"/>
    <mergeCell ref="K3:L3"/>
    <mergeCell ref="C17:C19"/>
    <mergeCell ref="C20:C22"/>
    <mergeCell ref="M3:N3"/>
    <mergeCell ref="C3:D4"/>
    <mergeCell ref="E3:F3"/>
    <mergeCell ref="C54:C56"/>
    <mergeCell ref="C57:C59"/>
    <mergeCell ref="C60:C62"/>
    <mergeCell ref="C37:D38"/>
    <mergeCell ref="E37:F37"/>
    <mergeCell ref="C42:C44"/>
    <mergeCell ref="C45:C47"/>
    <mergeCell ref="C48:C50"/>
    <mergeCell ref="C51:C53"/>
  </mergeCells>
  <phoneticPr fontId="3"/>
  <pageMargins left="0.31496062992125984" right="0.31496062992125984" top="0.94488188976377963" bottom="0.94488188976377963"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18</vt:i4>
      </vt:variant>
      <vt:variant>
        <vt:lpstr>名前付き一覧</vt:lpstr>
      </vt:variant>
      <vt:variant>
        <vt:i4>3</vt:i4>
      </vt:variant>
    </vt:vector>
  </HeadingPairs>
  <TitlesOfParts>
    <vt:vector size="21" baseType="lpstr">
      <vt:lpstr>INDEX</vt:lpstr>
      <vt:lpstr>一覧</vt:lpstr>
      <vt:lpstr>1</vt:lpstr>
      <vt:lpstr>2</vt:lpstr>
      <vt:lpstr>3</vt:lpstr>
      <vt:lpstr>4</vt:lpstr>
      <vt:lpstr>5</vt:lpstr>
      <vt:lpstr>6</vt:lpstr>
      <vt:lpstr>7</vt:lpstr>
      <vt:lpstr>8</vt:lpstr>
      <vt:lpstr>9</vt:lpstr>
      <vt:lpstr>10</vt:lpstr>
      <vt:lpstr>11</vt:lpstr>
      <vt:lpstr>12</vt:lpstr>
      <vt:lpstr>13</vt:lpstr>
      <vt:lpstr>14</vt:lpstr>
      <vt:lpstr>15</vt:lpstr>
      <vt:lpstr>16</vt:lpstr>
      <vt:lpstr>'11'!Print_Area</vt:lpstr>
      <vt:lpstr>'4'!Print_Area</vt:lpstr>
      <vt:lpstr>一覧!Print_Area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2021-11-15T05:09:21Z</dcterms:modified>
</cp:coreProperties>
</file>